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4820" windowHeight="8130" activeTab="1"/>
  </bookViews>
  <sheets>
    <sheet name="5-ти дневка" sheetId="1" r:id="rId1"/>
    <sheet name="6-ти дневка" sheetId="2" r:id="rId2"/>
    <sheet name="Лист1" sheetId="3" r:id="rId3"/>
  </sheets>
  <calcPr calcId="152511"/>
</workbook>
</file>

<file path=xl/calcChain.xml><?xml version="1.0" encoding="utf-8"?>
<calcChain xmlns="http://schemas.openxmlformats.org/spreadsheetml/2006/main">
  <c r="K21" i="2" l="1"/>
  <c r="K20" i="2"/>
  <c r="K16" i="2"/>
  <c r="K15" i="2"/>
  <c r="K10" i="2"/>
  <c r="I21" i="2"/>
  <c r="I20" i="2"/>
  <c r="I16" i="2"/>
  <c r="I15" i="2"/>
  <c r="I10" i="2"/>
  <c r="G21" i="2"/>
  <c r="G20" i="2"/>
  <c r="G16" i="2"/>
  <c r="G15" i="2"/>
  <c r="G10" i="2"/>
  <c r="F21" i="2"/>
  <c r="F20" i="2"/>
  <c r="F16" i="2"/>
  <c r="F15" i="2"/>
  <c r="F10" i="2"/>
  <c r="F7" i="2"/>
  <c r="E24" i="2"/>
  <c r="H6" i="1"/>
  <c r="G21" i="1"/>
  <c r="G19" i="1"/>
  <c r="G17" i="1"/>
  <c r="G15" i="1"/>
  <c r="G10" i="1"/>
  <c r="G8" i="1"/>
  <c r="G7" i="1"/>
  <c r="G6" i="1"/>
  <c r="F6" i="1" l="1"/>
  <c r="E24" i="1"/>
  <c r="E49" i="3" l="1"/>
  <c r="D48" i="3"/>
  <c r="C48" i="3"/>
  <c r="B48" i="3"/>
  <c r="L47" i="3"/>
  <c r="K47" i="3"/>
  <c r="J47" i="3"/>
  <c r="I47" i="3"/>
  <c r="H47" i="3"/>
  <c r="G47" i="3"/>
  <c r="F47" i="3"/>
  <c r="L46" i="3"/>
  <c r="K46" i="3"/>
  <c r="J46" i="3"/>
  <c r="I46" i="3"/>
  <c r="H46" i="3"/>
  <c r="G46" i="3"/>
  <c r="F46" i="3"/>
  <c r="L45" i="3"/>
  <c r="L48" i="3" s="1"/>
  <c r="K45" i="3"/>
  <c r="J45" i="3"/>
  <c r="J48" i="3" s="1"/>
  <c r="I45" i="3"/>
  <c r="H45" i="3"/>
  <c r="H48" i="3" s="1"/>
  <c r="G45" i="3"/>
  <c r="F45" i="3"/>
  <c r="F48" i="3" s="1"/>
  <c r="D44" i="3"/>
  <c r="D49" i="3" s="1"/>
  <c r="C44" i="3"/>
  <c r="C49" i="3" s="1"/>
  <c r="B44" i="3"/>
  <c r="B49" i="3" s="1"/>
  <c r="L43" i="3"/>
  <c r="K43" i="3"/>
  <c r="J43" i="3"/>
  <c r="I43" i="3"/>
  <c r="H43" i="3"/>
  <c r="G43" i="3"/>
  <c r="F43" i="3"/>
  <c r="L42" i="3"/>
  <c r="K42" i="3"/>
  <c r="J42" i="3"/>
  <c r="I42" i="3"/>
  <c r="H42" i="3"/>
  <c r="G42" i="3"/>
  <c r="F42" i="3"/>
  <c r="L41" i="3"/>
  <c r="L44" i="3" s="1"/>
  <c r="L49" i="3" s="1"/>
  <c r="K41" i="3"/>
  <c r="J41" i="3"/>
  <c r="J44" i="3" s="1"/>
  <c r="J49" i="3" s="1"/>
  <c r="I41" i="3"/>
  <c r="H41" i="3"/>
  <c r="H44" i="3" s="1"/>
  <c r="H49" i="3" s="1"/>
  <c r="G41" i="3"/>
  <c r="F41" i="3"/>
  <c r="F44" i="3" s="1"/>
  <c r="F49" i="3" s="1"/>
  <c r="E40" i="3"/>
  <c r="D39" i="3"/>
  <c r="C39" i="3"/>
  <c r="B39" i="3"/>
  <c r="L38" i="3"/>
  <c r="K38" i="3"/>
  <c r="J38" i="3"/>
  <c r="I38" i="3"/>
  <c r="H38" i="3"/>
  <c r="G38" i="3"/>
  <c r="F38" i="3"/>
  <c r="L37" i="3"/>
  <c r="K37" i="3"/>
  <c r="J37" i="3"/>
  <c r="I37" i="3"/>
  <c r="H37" i="3"/>
  <c r="G37" i="3"/>
  <c r="F37" i="3"/>
  <c r="L36" i="3"/>
  <c r="K36" i="3"/>
  <c r="K39" i="3" s="1"/>
  <c r="J36" i="3"/>
  <c r="I36" i="3"/>
  <c r="I39" i="3" s="1"/>
  <c r="H36" i="3"/>
  <c r="G36" i="3"/>
  <c r="G39" i="3" s="1"/>
  <c r="F36" i="3"/>
  <c r="D35" i="3"/>
  <c r="D40" i="3" s="1"/>
  <c r="D50" i="3" s="1"/>
  <c r="C35" i="3"/>
  <c r="C40" i="3" s="1"/>
  <c r="B35" i="3"/>
  <c r="B40" i="3" s="1"/>
  <c r="B50" i="3" s="1"/>
  <c r="L34" i="3"/>
  <c r="K34" i="3"/>
  <c r="J34" i="3"/>
  <c r="I34" i="3"/>
  <c r="H34" i="3"/>
  <c r="G34" i="3"/>
  <c r="F34" i="3"/>
  <c r="L33" i="3"/>
  <c r="K33" i="3"/>
  <c r="J33" i="3"/>
  <c r="I33" i="3"/>
  <c r="H33" i="3"/>
  <c r="G33" i="3"/>
  <c r="F33" i="3"/>
  <c r="L32" i="3"/>
  <c r="K32" i="3"/>
  <c r="K35" i="3" s="1"/>
  <c r="K40" i="3" s="1"/>
  <c r="J32" i="3"/>
  <c r="I32" i="3"/>
  <c r="I35" i="3" s="1"/>
  <c r="I40" i="3" s="1"/>
  <c r="H32" i="3"/>
  <c r="G32" i="3"/>
  <c r="G35" i="3" s="1"/>
  <c r="G40" i="3" s="1"/>
  <c r="F32" i="3"/>
  <c r="E23" i="3"/>
  <c r="D22" i="3"/>
  <c r="C22" i="3"/>
  <c r="B22" i="3"/>
  <c r="L21" i="3"/>
  <c r="K21" i="3"/>
  <c r="J21" i="3"/>
  <c r="I21" i="3"/>
  <c r="H21" i="3"/>
  <c r="G21" i="3"/>
  <c r="F21" i="3"/>
  <c r="L20" i="3"/>
  <c r="K20" i="3"/>
  <c r="J20" i="3"/>
  <c r="I20" i="3"/>
  <c r="H20" i="3"/>
  <c r="G20" i="3"/>
  <c r="F20" i="3"/>
  <c r="L19" i="3"/>
  <c r="L22" i="3" s="1"/>
  <c r="K19" i="3"/>
  <c r="J19" i="3"/>
  <c r="J22" i="3" s="1"/>
  <c r="I19" i="3"/>
  <c r="H19" i="3"/>
  <c r="H22" i="3" s="1"/>
  <c r="G19" i="3"/>
  <c r="F19" i="3"/>
  <c r="F22" i="3" s="1"/>
  <c r="D18" i="3"/>
  <c r="D23" i="3" s="1"/>
  <c r="C18" i="3"/>
  <c r="C23" i="3" s="1"/>
  <c r="B18" i="3"/>
  <c r="B23" i="3" s="1"/>
  <c r="L17" i="3"/>
  <c r="K17" i="3"/>
  <c r="J17" i="3"/>
  <c r="I17" i="3"/>
  <c r="H17" i="3"/>
  <c r="G17" i="3"/>
  <c r="F17" i="3"/>
  <c r="L16" i="3"/>
  <c r="K16" i="3"/>
  <c r="J16" i="3"/>
  <c r="I16" i="3"/>
  <c r="H16" i="3"/>
  <c r="G16" i="3"/>
  <c r="F16" i="3"/>
  <c r="L15" i="3"/>
  <c r="L18" i="3" s="1"/>
  <c r="L23" i="3" s="1"/>
  <c r="K15" i="3"/>
  <c r="J15" i="3"/>
  <c r="J18" i="3" s="1"/>
  <c r="J23" i="3" s="1"/>
  <c r="I15" i="3"/>
  <c r="H15" i="3"/>
  <c r="H18" i="3" s="1"/>
  <c r="H23" i="3" s="1"/>
  <c r="G15" i="3"/>
  <c r="F15" i="3"/>
  <c r="F18" i="3" s="1"/>
  <c r="F23" i="3" s="1"/>
  <c r="E14" i="3"/>
  <c r="D13" i="3"/>
  <c r="C13" i="3"/>
  <c r="B13" i="3"/>
  <c r="L12" i="3"/>
  <c r="K12" i="3"/>
  <c r="J12" i="3"/>
  <c r="I12" i="3"/>
  <c r="H12" i="3"/>
  <c r="G12" i="3"/>
  <c r="F12" i="3"/>
  <c r="L11" i="3"/>
  <c r="K11" i="3"/>
  <c r="J11" i="3"/>
  <c r="I11" i="3"/>
  <c r="H11" i="3"/>
  <c r="G11" i="3"/>
  <c r="F11" i="3"/>
  <c r="L10" i="3"/>
  <c r="K10" i="3"/>
  <c r="K13" i="3" s="1"/>
  <c r="J10" i="3"/>
  <c r="I10" i="3"/>
  <c r="I13" i="3" s="1"/>
  <c r="H10" i="3"/>
  <c r="G10" i="3"/>
  <c r="G13" i="3" s="1"/>
  <c r="F10" i="3"/>
  <c r="D9" i="3"/>
  <c r="D14" i="3" s="1"/>
  <c r="D24" i="3" s="1"/>
  <c r="C9" i="3"/>
  <c r="C14" i="3" s="1"/>
  <c r="B9" i="3"/>
  <c r="B14" i="3" s="1"/>
  <c r="B24" i="3" s="1"/>
  <c r="L8" i="3"/>
  <c r="K8" i="3"/>
  <c r="J8" i="3"/>
  <c r="I8" i="3"/>
  <c r="H8" i="3"/>
  <c r="G8" i="3"/>
  <c r="F8" i="3"/>
  <c r="L7" i="3"/>
  <c r="K7" i="3"/>
  <c r="J7" i="3"/>
  <c r="I7" i="3"/>
  <c r="H7" i="3"/>
  <c r="G7" i="3"/>
  <c r="F7" i="3"/>
  <c r="L6" i="3"/>
  <c r="K6" i="3"/>
  <c r="K9" i="3" s="1"/>
  <c r="K14" i="3" s="1"/>
  <c r="J6" i="3"/>
  <c r="I6" i="3"/>
  <c r="I9" i="3" s="1"/>
  <c r="I14" i="3" s="1"/>
  <c r="H6" i="3"/>
  <c r="G6" i="3"/>
  <c r="G9" i="3" s="1"/>
  <c r="G14" i="3" s="1"/>
  <c r="F6" i="3"/>
  <c r="L20" i="2"/>
  <c r="K22" i="2"/>
  <c r="K19" i="2"/>
  <c r="K11" i="2"/>
  <c r="K6" i="2"/>
  <c r="G19" i="2"/>
  <c r="G11" i="2"/>
  <c r="G6" i="2"/>
  <c r="I19" i="2"/>
  <c r="I11" i="2"/>
  <c r="I6" i="2"/>
  <c r="F11" i="2"/>
  <c r="F19" i="2"/>
  <c r="F22" i="2" s="1"/>
  <c r="F6" i="2"/>
  <c r="G20" i="1"/>
  <c r="G16" i="1"/>
  <c r="L21" i="2"/>
  <c r="L19" i="2"/>
  <c r="L17" i="2"/>
  <c r="L16" i="2"/>
  <c r="L15" i="2"/>
  <c r="L18" i="2" s="1"/>
  <c r="L12" i="2"/>
  <c r="L11" i="2"/>
  <c r="L10" i="2"/>
  <c r="L7" i="2"/>
  <c r="L8" i="2"/>
  <c r="L6" i="2"/>
  <c r="L9" i="2" s="1"/>
  <c r="K17" i="2"/>
  <c r="K12" i="2"/>
  <c r="K13" i="2"/>
  <c r="K8" i="2"/>
  <c r="K7" i="2"/>
  <c r="K9" i="2" s="1"/>
  <c r="K14" i="2" s="1"/>
  <c r="J21" i="2"/>
  <c r="J20" i="2"/>
  <c r="J19" i="2"/>
  <c r="J17" i="2"/>
  <c r="J16" i="2"/>
  <c r="J15" i="2"/>
  <c r="J18" i="2" s="1"/>
  <c r="J11" i="2"/>
  <c r="J12" i="2"/>
  <c r="J10" i="2"/>
  <c r="J7" i="2"/>
  <c r="J9" i="2" s="1"/>
  <c r="J14" i="2" s="1"/>
  <c r="J8" i="2"/>
  <c r="J6" i="2"/>
  <c r="I17" i="2"/>
  <c r="I12" i="2"/>
  <c r="I13" i="2"/>
  <c r="I7" i="2"/>
  <c r="I8" i="2"/>
  <c r="I9" i="2" s="1"/>
  <c r="I14" i="2" s="1"/>
  <c r="H21" i="2"/>
  <c r="H20" i="2"/>
  <c r="H19" i="2"/>
  <c r="H17" i="2"/>
  <c r="H16" i="2"/>
  <c r="H15" i="2"/>
  <c r="H18" i="2" s="1"/>
  <c r="H12" i="2"/>
  <c r="H11" i="2"/>
  <c r="H10" i="2"/>
  <c r="H7" i="2"/>
  <c r="H8" i="2"/>
  <c r="H6" i="2"/>
  <c r="H9" i="2" s="1"/>
  <c r="G18" i="2"/>
  <c r="G17" i="2"/>
  <c r="G12" i="2"/>
  <c r="G13" i="2"/>
  <c r="G7" i="2"/>
  <c r="G8" i="2"/>
  <c r="G9" i="2" s="1"/>
  <c r="G14" i="2" s="1"/>
  <c r="F17" i="2"/>
  <c r="F18" i="2"/>
  <c r="F12" i="2"/>
  <c r="F13" i="2"/>
  <c r="F8" i="2"/>
  <c r="E23" i="2"/>
  <c r="D22" i="2"/>
  <c r="C22" i="2"/>
  <c r="B22" i="2"/>
  <c r="G22" i="2"/>
  <c r="D18" i="2"/>
  <c r="C18" i="2"/>
  <c r="B18" i="2"/>
  <c r="B23" i="2" s="1"/>
  <c r="K18" i="2"/>
  <c r="I18" i="2"/>
  <c r="E14" i="2"/>
  <c r="D13" i="2"/>
  <c r="C13" i="2"/>
  <c r="B13" i="2"/>
  <c r="L13" i="2"/>
  <c r="J13" i="2"/>
  <c r="H13" i="2"/>
  <c r="D9" i="2"/>
  <c r="D14" i="2" s="1"/>
  <c r="C9" i="2"/>
  <c r="B9" i="2"/>
  <c r="B14" i="2" s="1"/>
  <c r="F9" i="2"/>
  <c r="L20" i="1"/>
  <c r="L21" i="1"/>
  <c r="L19" i="1"/>
  <c r="L17" i="1"/>
  <c r="L16" i="1"/>
  <c r="L15" i="1"/>
  <c r="L11" i="1"/>
  <c r="L12" i="1"/>
  <c r="L10" i="1"/>
  <c r="L7" i="1"/>
  <c r="L8" i="1"/>
  <c r="L6" i="1"/>
  <c r="K20" i="1"/>
  <c r="K21" i="1"/>
  <c r="K19" i="1"/>
  <c r="K22" i="1" s="1"/>
  <c r="K16" i="1"/>
  <c r="K17" i="1"/>
  <c r="K15" i="1"/>
  <c r="K11" i="1"/>
  <c r="K12" i="1"/>
  <c r="K10" i="1"/>
  <c r="K7" i="1"/>
  <c r="K8" i="1"/>
  <c r="K6" i="1"/>
  <c r="J20" i="1"/>
  <c r="J21" i="1"/>
  <c r="J19" i="1"/>
  <c r="J17" i="1"/>
  <c r="J16" i="1"/>
  <c r="J15" i="1"/>
  <c r="J11" i="1"/>
  <c r="J12" i="1"/>
  <c r="J10" i="1"/>
  <c r="J13" i="1" s="1"/>
  <c r="J7" i="1"/>
  <c r="J8" i="1"/>
  <c r="J9" i="1" s="1"/>
  <c r="J6" i="1"/>
  <c r="I21" i="1"/>
  <c r="I22" i="1" s="1"/>
  <c r="I20" i="1"/>
  <c r="I19" i="1"/>
  <c r="I17" i="1"/>
  <c r="I16" i="1"/>
  <c r="I18" i="1" s="1"/>
  <c r="I15" i="1"/>
  <c r="I11" i="1"/>
  <c r="I12" i="1"/>
  <c r="I10" i="1"/>
  <c r="I8" i="1"/>
  <c r="I7" i="1"/>
  <c r="I6" i="1"/>
  <c r="H20" i="1"/>
  <c r="H21" i="1"/>
  <c r="H19" i="1"/>
  <c r="H16" i="1"/>
  <c r="H17" i="1"/>
  <c r="H15" i="1"/>
  <c r="H18" i="1" s="1"/>
  <c r="H11" i="1"/>
  <c r="H13" i="1" s="1"/>
  <c r="H12" i="1"/>
  <c r="H10" i="1"/>
  <c r="H8" i="1"/>
  <c r="H7" i="1"/>
  <c r="H9" i="1" s="1"/>
  <c r="G18" i="1"/>
  <c r="G12" i="1"/>
  <c r="G11" i="1"/>
  <c r="F20" i="1"/>
  <c r="F21" i="1"/>
  <c r="F19" i="1"/>
  <c r="F22" i="1" s="1"/>
  <c r="F16" i="1"/>
  <c r="F17" i="1"/>
  <c r="F15" i="1"/>
  <c r="F18" i="1" s="1"/>
  <c r="F11" i="1"/>
  <c r="F12" i="1"/>
  <c r="F10" i="1"/>
  <c r="F13" i="1" s="1"/>
  <c r="F7" i="1"/>
  <c r="F8" i="1"/>
  <c r="C22" i="1"/>
  <c r="D22" i="1"/>
  <c r="C18" i="1"/>
  <c r="C23" i="1" s="1"/>
  <c r="D18" i="1"/>
  <c r="E23" i="1"/>
  <c r="K18" i="1"/>
  <c r="K13" i="1"/>
  <c r="C13" i="1"/>
  <c r="D13" i="1"/>
  <c r="L9" i="1"/>
  <c r="C9" i="1"/>
  <c r="D9" i="1"/>
  <c r="D14" i="1" s="1"/>
  <c r="E14" i="1"/>
  <c r="F9" i="1"/>
  <c r="B22" i="1"/>
  <c r="B18" i="1"/>
  <c r="B23" i="1" s="1"/>
  <c r="B13" i="1"/>
  <c r="B9" i="1"/>
  <c r="B14" i="1" s="1"/>
  <c r="F23" i="2" l="1"/>
  <c r="D23" i="2"/>
  <c r="I22" i="2"/>
  <c r="I23" i="2" s="1"/>
  <c r="I24" i="2" s="1"/>
  <c r="I25" i="2" s="1"/>
  <c r="K23" i="2"/>
  <c r="K24" i="2" s="1"/>
  <c r="K25" i="2" s="1"/>
  <c r="C23" i="2"/>
  <c r="G23" i="2"/>
  <c r="G24" i="2" s="1"/>
  <c r="G25" i="2" s="1"/>
  <c r="H22" i="2"/>
  <c r="H23" i="2" s="1"/>
  <c r="J22" i="2"/>
  <c r="J23" i="2" s="1"/>
  <c r="J24" i="2" s="1"/>
  <c r="J25" i="2" s="1"/>
  <c r="L22" i="2"/>
  <c r="L23" i="2" s="1"/>
  <c r="L24" i="2" s="1"/>
  <c r="L25" i="2" s="1"/>
  <c r="H14" i="2"/>
  <c r="L14" i="2"/>
  <c r="F14" i="2"/>
  <c r="C14" i="2"/>
  <c r="C24" i="2" s="1"/>
  <c r="D23" i="1"/>
  <c r="G13" i="1"/>
  <c r="F14" i="1"/>
  <c r="H14" i="1"/>
  <c r="J14" i="1"/>
  <c r="I13" i="1"/>
  <c r="L13" i="1"/>
  <c r="L14" i="1" s="1"/>
  <c r="K9" i="1"/>
  <c r="K14" i="1" s="1"/>
  <c r="I23" i="1"/>
  <c r="K23" i="1"/>
  <c r="F23" i="1"/>
  <c r="F24" i="1" s="1"/>
  <c r="F25" i="1" s="1"/>
  <c r="H22" i="1"/>
  <c r="H23" i="1" s="1"/>
  <c r="H24" i="1" s="1"/>
  <c r="H25" i="1" s="1"/>
  <c r="J22" i="1"/>
  <c r="L22" i="1"/>
  <c r="J18" i="1"/>
  <c r="J23" i="1" s="1"/>
  <c r="L18" i="1"/>
  <c r="L23" i="1" s="1"/>
  <c r="I9" i="1"/>
  <c r="G9" i="1"/>
  <c r="G14" i="1" s="1"/>
  <c r="F24" i="2"/>
  <c r="F25" i="2" s="1"/>
  <c r="B24" i="2"/>
  <c r="D24" i="2"/>
  <c r="F9" i="3"/>
  <c r="H9" i="3"/>
  <c r="J9" i="3"/>
  <c r="L9" i="3"/>
  <c r="C24" i="3"/>
  <c r="F13" i="3"/>
  <c r="H13" i="3"/>
  <c r="J13" i="3"/>
  <c r="L13" i="3"/>
  <c r="E24" i="3"/>
  <c r="G18" i="3"/>
  <c r="I18" i="3"/>
  <c r="K18" i="3"/>
  <c r="G22" i="3"/>
  <c r="I22" i="3"/>
  <c r="K22" i="3"/>
  <c r="F35" i="3"/>
  <c r="H35" i="3"/>
  <c r="J35" i="3"/>
  <c r="L35" i="3"/>
  <c r="C50" i="3"/>
  <c r="F39" i="3"/>
  <c r="H39" i="3"/>
  <c r="J39" i="3"/>
  <c r="L39" i="3"/>
  <c r="G44" i="3"/>
  <c r="I44" i="3"/>
  <c r="K44" i="3"/>
  <c r="G48" i="3"/>
  <c r="I48" i="3"/>
  <c r="K48" i="3"/>
  <c r="J24" i="1"/>
  <c r="J25" i="1" s="1"/>
  <c r="D24" i="1"/>
  <c r="C14" i="1"/>
  <c r="C24" i="1" s="1"/>
  <c r="B24" i="1"/>
  <c r="H24" i="2" l="1"/>
  <c r="H25" i="2" s="1"/>
  <c r="L24" i="1"/>
  <c r="L25" i="1" s="1"/>
  <c r="K24" i="1"/>
  <c r="K25" i="1" s="1"/>
  <c r="I14" i="1"/>
  <c r="I24" i="1"/>
  <c r="I25" i="1" s="1"/>
  <c r="K49" i="3"/>
  <c r="K50" i="3" s="1"/>
  <c r="K51" i="3" s="1"/>
  <c r="G49" i="3"/>
  <c r="G50" i="3" s="1"/>
  <c r="G51" i="3" s="1"/>
  <c r="L40" i="3"/>
  <c r="L50" i="3" s="1"/>
  <c r="L51" i="3" s="1"/>
  <c r="H40" i="3"/>
  <c r="H50" i="3" s="1"/>
  <c r="H51" i="3" s="1"/>
  <c r="I23" i="3"/>
  <c r="I24" i="3" s="1"/>
  <c r="I25" i="3" s="1"/>
  <c r="L14" i="3"/>
  <c r="L24" i="3" s="1"/>
  <c r="L25" i="3" s="1"/>
  <c r="H14" i="3"/>
  <c r="H24" i="3" s="1"/>
  <c r="H25" i="3" s="1"/>
  <c r="I49" i="3"/>
  <c r="I50" i="3" s="1"/>
  <c r="I51" i="3" s="1"/>
  <c r="J40" i="3"/>
  <c r="J50" i="3" s="1"/>
  <c r="J51" i="3" s="1"/>
  <c r="F40" i="3"/>
  <c r="F50" i="3" s="1"/>
  <c r="F51" i="3" s="1"/>
  <c r="K23" i="3"/>
  <c r="K24" i="3" s="1"/>
  <c r="K25" i="3" s="1"/>
  <c r="G23" i="3"/>
  <c r="G24" i="3" s="1"/>
  <c r="G25" i="3" s="1"/>
  <c r="J14" i="3"/>
  <c r="J24" i="3" s="1"/>
  <c r="J25" i="3" s="1"/>
  <c r="F14" i="3"/>
  <c r="F24" i="3" s="1"/>
  <c r="F25" i="3" s="1"/>
  <c r="G22" i="1"/>
  <c r="G23" i="1" s="1"/>
  <c r="G25" i="1" l="1"/>
  <c r="G24" i="1"/>
</calcChain>
</file>

<file path=xl/sharedStrings.xml><?xml version="1.0" encoding="utf-8"?>
<sst xmlns="http://schemas.openxmlformats.org/spreadsheetml/2006/main" count="171" uniqueCount="59">
  <si>
    <t>Количество дней</t>
  </si>
  <si>
    <t>Кален-
дарных</t>
  </si>
  <si>
    <t>Рабочих</t>
  </si>
  <si>
    <t>Всего</t>
  </si>
  <si>
    <t>В т.ч.
предпразд.</t>
  </si>
  <si>
    <t>Выходные 
и праздничные</t>
  </si>
  <si>
    <t xml:space="preserve">При 40 час. раб.неделе
(8 час.
ежедневно)
</t>
  </si>
  <si>
    <t xml:space="preserve">При 36 час. раб.неделе
(7,2 час.
ежедневно)
</t>
  </si>
  <si>
    <t>январь</t>
  </si>
  <si>
    <t xml:space="preserve">При 38,5 час. раб.неделе
(4 дн.х 8 час., пятн. 6,5 час.)
</t>
  </si>
  <si>
    <t>При 35 час. раб.неделе 
(7 час. ежедневно)</t>
  </si>
  <si>
    <t>При 30 час. раб. неделе
  (6 час. ежедневно)</t>
  </si>
  <si>
    <r>
      <t>При 25 час. р</t>
    </r>
    <r>
      <rPr>
        <b/>
        <sz val="12"/>
        <color theme="1"/>
        <rFont val="Times New Roman"/>
        <family val="1"/>
        <charset val="204"/>
      </rPr>
      <t>а</t>
    </r>
    <r>
      <rPr>
        <sz val="12"/>
        <color theme="1"/>
        <rFont val="Times New Roman"/>
        <family val="2"/>
        <charset val="204"/>
      </rPr>
      <t>б. неделе 
(5 час. ежедневно)</t>
    </r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</si>
  <si>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</si>
  <si>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</si>
  <si>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</si>
  <si>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</si>
  <si>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</si>
  <si>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</si>
  <si>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</si>
  <si>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</si>
  <si>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</si>
  <si>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</si>
  <si>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</si>
  <si>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ИТОГО:</t>
  </si>
  <si>
    <t>I квартал</t>
  </si>
  <si>
    <t>II квартал</t>
  </si>
  <si>
    <t>III квартал</t>
  </si>
  <si>
    <t>IY квартал</t>
  </si>
  <si>
    <t>1-е полугодие</t>
  </si>
  <si>
    <t>2-е полугодие</t>
  </si>
  <si>
    <t>9 (8+1)</t>
  </si>
  <si>
    <t>11 (9+2)</t>
  </si>
  <si>
    <t>6 (4+2)</t>
  </si>
  <si>
    <t>6 (5+1)</t>
  </si>
  <si>
    <t>5 (4+1)</t>
  </si>
  <si>
    <t xml:space="preserve">При 40 час. раб.неделе
(5дн *7 час., суб.-5 час)
</t>
  </si>
  <si>
    <t xml:space="preserve">При 36 час. раб.неделе
(6 час.
ежедневно)
</t>
  </si>
  <si>
    <t>При 30 час. раб. неделе
  (5 час. ежедневно)</t>
  </si>
  <si>
    <t xml:space="preserve">При 38,5 час. раб.неделе
(5 дн.х 7 час., суб. 3,5 час.)
</t>
  </si>
  <si>
    <t>При 35 час. раб.неделе 
(5 дн.х 6 час., суб. 5 час.)</t>
  </si>
  <si>
    <r>
      <t>При 25 час. р</t>
    </r>
    <r>
      <rPr>
        <b/>
        <sz val="12"/>
        <color theme="1"/>
        <rFont val="Times New Roman"/>
        <family val="1"/>
        <charset val="204"/>
      </rPr>
      <t>а</t>
    </r>
    <r>
      <rPr>
        <sz val="12"/>
        <color theme="1"/>
        <rFont val="Times New Roman"/>
        <family val="2"/>
        <charset val="204"/>
      </rPr>
      <t>б. неделе 
(5 дн.х 4 час., суб.- 5 час.)</t>
    </r>
  </si>
  <si>
    <t>При 24 час. раб. неделе
 ( 4 час. ежедневно)</t>
  </si>
  <si>
    <t>При 24 час. раб. неделе
 ( 4,8 час. ежедневно)</t>
  </si>
  <si>
    <t>Отдел социально-экономической работы</t>
  </si>
  <si>
    <t>Расчетная норма рабочего времени (в часах)</t>
  </si>
  <si>
    <t>Производственный календарь 2015 года 5-ти дневной рабочей недели</t>
  </si>
  <si>
    <t>Расчетная среднемесячная норма рабочего времени</t>
  </si>
  <si>
    <t>Производственный календарь 2015 года 6-ти дневной рабочей недели</t>
  </si>
  <si>
    <t>7 (5+2)</t>
  </si>
  <si>
    <t>60 (52+9)</t>
  </si>
  <si>
    <t>Минского горкома Белорусского профсоюза работников образования и науки</t>
  </si>
  <si>
    <t>Производственный календарь 2016 года 5-ти дневной рабочей недели</t>
  </si>
  <si>
    <t>12 (10+2)</t>
  </si>
  <si>
    <t>10 (9+1)</t>
  </si>
  <si>
    <t>11 (8+3)</t>
  </si>
  <si>
    <t>Производственный календарь 2016 года 6-ти дневной рабочей недели</t>
  </si>
  <si>
    <t>7 (4+3)</t>
  </si>
  <si>
    <t>4 (3+1)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</si>
</sst>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b/>
      <i/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i/>
      <sz val="14"/>
      <color theme="1"/>
      <name val="Times New Roman"/>
      <family val="2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8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workbookViewId="0">
      <selection activeCell="J6" sqref="J6"/>
    </sheetView>
  </sheetViews>
  <sheetFormatPr defaultRowHeight="15.75" x14ac:dyDescent="0.25"/>
  <cols>
    <col min="1" max="1" width="13.875" customWidth="1"/>
    <col min="3" max="3" width="7.75" customWidth="1"/>
    <col min="4" max="4" width="10.125" customWidth="1"/>
    <col min="5" max="5" width="12.5" customWidth="1"/>
    <col min="6" max="6" width="12.625" customWidth="1"/>
    <col min="7" max="7" width="13" customWidth="1"/>
    <col min="8" max="8" width="11.375" customWidth="1"/>
    <col min="9" max="9" width="12.75" customWidth="1"/>
    <col min="10" max="10" width="12.625" customWidth="1"/>
    <col min="11" max="11" width="12.25" customWidth="1"/>
    <col min="12" max="12" width="11.625" customWidth="1"/>
  </cols>
  <sheetData>
    <row r="1" spans="1:12" ht="19.5" x14ac:dyDescent="0.35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10"/>
      <c r="B2" s="24" t="s">
        <v>0</v>
      </c>
      <c r="C2" s="24"/>
      <c r="D2" s="24"/>
      <c r="E2" s="24"/>
      <c r="F2" s="24" t="s">
        <v>45</v>
      </c>
      <c r="G2" s="24"/>
      <c r="H2" s="24"/>
      <c r="I2" s="24"/>
      <c r="J2" s="24"/>
      <c r="K2" s="24"/>
      <c r="L2" s="24"/>
    </row>
    <row r="3" spans="1:12" ht="32.25" customHeight="1" x14ac:dyDescent="0.25">
      <c r="A3" s="24"/>
      <c r="B3" s="23" t="s">
        <v>1</v>
      </c>
      <c r="C3" s="24" t="s">
        <v>2</v>
      </c>
      <c r="D3" s="24"/>
      <c r="E3" s="23" t="s">
        <v>5</v>
      </c>
      <c r="F3" s="23" t="s">
        <v>6</v>
      </c>
      <c r="G3" s="23" t="s">
        <v>9</v>
      </c>
      <c r="H3" s="23" t="s">
        <v>7</v>
      </c>
      <c r="I3" s="23" t="s">
        <v>10</v>
      </c>
      <c r="J3" s="23" t="s">
        <v>11</v>
      </c>
      <c r="K3" s="23" t="s">
        <v>12</v>
      </c>
      <c r="L3" s="23" t="s">
        <v>43</v>
      </c>
    </row>
    <row r="4" spans="1:12" ht="35.25" customHeight="1" x14ac:dyDescent="0.25">
      <c r="A4" s="24"/>
      <c r="B4" s="23"/>
      <c r="C4" s="10" t="s">
        <v>3</v>
      </c>
      <c r="D4" s="11" t="s">
        <v>4</v>
      </c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ht="18.75" x14ac:dyDescent="0.3">
      <c r="A6" s="1" t="s">
        <v>8</v>
      </c>
      <c r="B6" s="2">
        <v>31</v>
      </c>
      <c r="C6" s="2">
        <v>19</v>
      </c>
      <c r="D6" s="2">
        <v>1</v>
      </c>
      <c r="E6" s="2" t="s">
        <v>53</v>
      </c>
      <c r="F6" s="2">
        <f>(C6-D6)*8+D6*7</f>
        <v>151</v>
      </c>
      <c r="G6" s="2">
        <f>(C6-4-D6)*8+4*6.5+D6*7</f>
        <v>145</v>
      </c>
      <c r="H6" s="2">
        <f>(C6-D6)*7.2+D6*6.2</f>
        <v>135.79999999999998</v>
      </c>
      <c r="I6" s="2">
        <f>(C6-D6)*7+D6*6</f>
        <v>132</v>
      </c>
      <c r="J6" s="2">
        <f>(C6-D6)*6+D6*5</f>
        <v>113</v>
      </c>
      <c r="K6" s="2">
        <f>(C6-D6)*5+D6*4</f>
        <v>94</v>
      </c>
      <c r="L6" s="3">
        <f>(C6-D6)*4.8+D6*3.8</f>
        <v>90.199999999999989</v>
      </c>
    </row>
    <row r="7" spans="1:12" ht="18.75" x14ac:dyDescent="0.3">
      <c r="A7" s="1" t="s">
        <v>13</v>
      </c>
      <c r="B7" s="2">
        <v>29</v>
      </c>
      <c r="C7" s="2">
        <v>21</v>
      </c>
      <c r="D7" s="2"/>
      <c r="E7" s="2">
        <v>8</v>
      </c>
      <c r="F7" s="2">
        <f t="shared" ref="F7:F12" si="0">(C7-D7)*8+D7*7</f>
        <v>168</v>
      </c>
      <c r="G7" s="2">
        <f>(C7-4-D7)*8+4*6.5+D7*7</f>
        <v>162</v>
      </c>
      <c r="H7" s="2">
        <f t="shared" ref="H7:H12" si="1">(C7-D7)*7.2+D7*6.2</f>
        <v>151.20000000000002</v>
      </c>
      <c r="I7" s="2">
        <f t="shared" ref="I7:I12" si="2">(C7-D7)*7+D7*6</f>
        <v>147</v>
      </c>
      <c r="J7" s="2">
        <f t="shared" ref="J7:J12" si="3">(C7-D7)*6+D7*5</f>
        <v>126</v>
      </c>
      <c r="K7" s="2">
        <f t="shared" ref="K7:K8" si="4">(C7-D7)*5+D7*4</f>
        <v>105</v>
      </c>
      <c r="L7" s="3">
        <f t="shared" ref="L7:L12" si="5">(C7-D7)*4.8+D7*3.8</f>
        <v>100.8</v>
      </c>
    </row>
    <row r="8" spans="1:12" ht="18.75" x14ac:dyDescent="0.3">
      <c r="A8" s="1" t="s">
        <v>14</v>
      </c>
      <c r="B8" s="2">
        <v>31</v>
      </c>
      <c r="C8" s="2">
        <v>22</v>
      </c>
      <c r="D8" s="2">
        <v>1</v>
      </c>
      <c r="E8" s="2" t="s">
        <v>31</v>
      </c>
      <c r="F8" s="2">
        <f t="shared" si="0"/>
        <v>175</v>
      </c>
      <c r="G8" s="2">
        <f>(C8-4-D8)*8+4*6.5+D8*7</f>
        <v>169</v>
      </c>
      <c r="H8" s="2">
        <f t="shared" si="1"/>
        <v>157.4</v>
      </c>
      <c r="I8" s="2">
        <f t="shared" si="2"/>
        <v>153</v>
      </c>
      <c r="J8" s="2">
        <f t="shared" si="3"/>
        <v>131</v>
      </c>
      <c r="K8" s="2">
        <f t="shared" si="4"/>
        <v>109</v>
      </c>
      <c r="L8" s="3">
        <f t="shared" si="5"/>
        <v>104.6</v>
      </c>
    </row>
    <row r="9" spans="1:12" ht="18.75" x14ac:dyDescent="0.3">
      <c r="A9" s="4" t="s">
        <v>25</v>
      </c>
      <c r="B9" s="5">
        <f>B6+B7+B8</f>
        <v>91</v>
      </c>
      <c r="C9" s="5">
        <f t="shared" ref="C9:J9" si="6">C6+C7+C8</f>
        <v>62</v>
      </c>
      <c r="D9" s="5">
        <f t="shared" si="6"/>
        <v>2</v>
      </c>
      <c r="E9" s="5">
        <v>29</v>
      </c>
      <c r="F9" s="5">
        <f t="shared" si="6"/>
        <v>494</v>
      </c>
      <c r="G9" s="5">
        <f t="shared" si="6"/>
        <v>476</v>
      </c>
      <c r="H9" s="5">
        <f t="shared" si="6"/>
        <v>444.4</v>
      </c>
      <c r="I9" s="5">
        <f t="shared" si="6"/>
        <v>432</v>
      </c>
      <c r="J9" s="5">
        <f t="shared" si="6"/>
        <v>370</v>
      </c>
      <c r="K9" s="5">
        <f t="shared" ref="K9" si="7">K6+K7+K8</f>
        <v>308</v>
      </c>
      <c r="L9" s="6">
        <f t="shared" ref="L9" si="8">L6+L7+L8</f>
        <v>295.60000000000002</v>
      </c>
    </row>
    <row r="10" spans="1:12" ht="18.75" x14ac:dyDescent="0.3">
      <c r="A10" s="1" t="s">
        <v>15</v>
      </c>
      <c r="B10" s="2">
        <v>30</v>
      </c>
      <c r="C10" s="2">
        <v>21</v>
      </c>
      <c r="D10" s="2"/>
      <c r="E10" s="2">
        <v>9</v>
      </c>
      <c r="F10" s="2">
        <f t="shared" si="0"/>
        <v>168</v>
      </c>
      <c r="G10" s="2">
        <f>(C10-5-D10)*8+5*6.5+D10*7</f>
        <v>160.5</v>
      </c>
      <c r="H10" s="2">
        <f t="shared" si="1"/>
        <v>151.20000000000002</v>
      </c>
      <c r="I10" s="2">
        <f t="shared" si="2"/>
        <v>147</v>
      </c>
      <c r="J10" s="2">
        <f t="shared" si="3"/>
        <v>126</v>
      </c>
      <c r="K10" s="2">
        <f>(C10-D10)*5+D10*4</f>
        <v>105</v>
      </c>
      <c r="L10" s="3">
        <f t="shared" si="5"/>
        <v>100.8</v>
      </c>
    </row>
    <row r="11" spans="1:12" ht="18.75" x14ac:dyDescent="0.3">
      <c r="A11" s="1" t="s">
        <v>16</v>
      </c>
      <c r="B11" s="2">
        <v>31</v>
      </c>
      <c r="C11" s="2">
        <v>20</v>
      </c>
      <c r="D11" s="2"/>
      <c r="E11" s="2" t="s">
        <v>55</v>
      </c>
      <c r="F11" s="2">
        <f t="shared" si="0"/>
        <v>160</v>
      </c>
      <c r="G11" s="2">
        <f>(C11-4-D11)*8+4*6.5+D11*7</f>
        <v>154</v>
      </c>
      <c r="H11" s="2">
        <f t="shared" si="1"/>
        <v>144</v>
      </c>
      <c r="I11" s="2">
        <f t="shared" si="2"/>
        <v>140</v>
      </c>
      <c r="J11" s="2">
        <f t="shared" si="3"/>
        <v>120</v>
      </c>
      <c r="K11" s="2">
        <f t="shared" ref="K11:K12" si="9">(C11-D11)*5+D11*4</f>
        <v>100</v>
      </c>
      <c r="L11" s="3">
        <f t="shared" si="5"/>
        <v>96</v>
      </c>
    </row>
    <row r="12" spans="1:12" ht="18.75" x14ac:dyDescent="0.3">
      <c r="A12" s="1" t="s">
        <v>17</v>
      </c>
      <c r="B12" s="2">
        <v>30</v>
      </c>
      <c r="C12" s="2">
        <v>22</v>
      </c>
      <c r="D12" s="2"/>
      <c r="E12" s="2">
        <v>8</v>
      </c>
      <c r="F12" s="2">
        <f t="shared" si="0"/>
        <v>176</v>
      </c>
      <c r="G12" s="2">
        <f>(C12-4-D12)*8+4*6.5+D12*7</f>
        <v>170</v>
      </c>
      <c r="H12" s="2">
        <f t="shared" si="1"/>
        <v>158.4</v>
      </c>
      <c r="I12" s="2">
        <f t="shared" si="2"/>
        <v>154</v>
      </c>
      <c r="J12" s="2">
        <f t="shared" si="3"/>
        <v>132</v>
      </c>
      <c r="K12" s="2">
        <f t="shared" si="9"/>
        <v>110</v>
      </c>
      <c r="L12" s="3">
        <f t="shared" si="5"/>
        <v>105.6</v>
      </c>
    </row>
    <row r="13" spans="1:12" ht="18.75" x14ac:dyDescent="0.3">
      <c r="A13" s="4" t="s">
        <v>26</v>
      </c>
      <c r="B13" s="5">
        <f>B10+B11+B12</f>
        <v>91</v>
      </c>
      <c r="C13" s="5">
        <f t="shared" ref="C13:J13" si="10">C10+C11+C12</f>
        <v>63</v>
      </c>
      <c r="D13" s="5">
        <f t="shared" si="10"/>
        <v>0</v>
      </c>
      <c r="E13" s="5">
        <v>28</v>
      </c>
      <c r="F13" s="5">
        <f t="shared" si="10"/>
        <v>504</v>
      </c>
      <c r="G13" s="5">
        <f t="shared" si="10"/>
        <v>484.5</v>
      </c>
      <c r="H13" s="5">
        <f t="shared" si="10"/>
        <v>453.6</v>
      </c>
      <c r="I13" s="5">
        <f t="shared" si="10"/>
        <v>441</v>
      </c>
      <c r="J13" s="5">
        <f t="shared" si="10"/>
        <v>378</v>
      </c>
      <c r="K13" s="5">
        <f t="shared" ref="K13" si="11">K10+K11+K12</f>
        <v>315</v>
      </c>
      <c r="L13" s="6">
        <f t="shared" ref="L13" si="12">L10+L11+L12</f>
        <v>302.39999999999998</v>
      </c>
    </row>
    <row r="14" spans="1:12" ht="19.5" x14ac:dyDescent="0.35">
      <c r="A14" s="7" t="s">
        <v>29</v>
      </c>
      <c r="B14" s="8">
        <f>B9+B13</f>
        <v>182</v>
      </c>
      <c r="C14" s="8">
        <f t="shared" ref="C14:L14" si="13">C9+C13</f>
        <v>125</v>
      </c>
      <c r="D14" s="8">
        <f t="shared" si="13"/>
        <v>2</v>
      </c>
      <c r="E14" s="8">
        <f t="shared" si="13"/>
        <v>57</v>
      </c>
      <c r="F14" s="8">
        <f t="shared" si="13"/>
        <v>998</v>
      </c>
      <c r="G14" s="8">
        <f t="shared" si="13"/>
        <v>960.5</v>
      </c>
      <c r="H14" s="8">
        <f t="shared" si="13"/>
        <v>898</v>
      </c>
      <c r="I14" s="8">
        <f t="shared" si="13"/>
        <v>873</v>
      </c>
      <c r="J14" s="8">
        <f t="shared" si="13"/>
        <v>748</v>
      </c>
      <c r="K14" s="8">
        <f t="shared" si="13"/>
        <v>623</v>
      </c>
      <c r="L14" s="9">
        <f t="shared" si="13"/>
        <v>598</v>
      </c>
    </row>
    <row r="15" spans="1:12" ht="18.75" x14ac:dyDescent="0.3">
      <c r="A15" s="1" t="s">
        <v>18</v>
      </c>
      <c r="B15" s="2">
        <v>31</v>
      </c>
      <c r="C15" s="2">
        <v>21</v>
      </c>
      <c r="D15" s="2"/>
      <c r="E15" s="2" t="s">
        <v>54</v>
      </c>
      <c r="F15" s="2">
        <f t="shared" ref="F15:F21" si="14">(C15-D15)*8+D15*7</f>
        <v>168</v>
      </c>
      <c r="G15" s="2">
        <f>(C15-5-D15)*8+5*6.5+D15*7</f>
        <v>160.5</v>
      </c>
      <c r="H15" s="2">
        <f t="shared" ref="H15:H21" si="15">(C15-D15)*7.2+D15*6.2</f>
        <v>151.20000000000002</v>
      </c>
      <c r="I15" s="2">
        <f t="shared" ref="I15:I21" si="16">(C15-D15)*7+D15*6</f>
        <v>147</v>
      </c>
      <c r="J15" s="2">
        <f t="shared" ref="J15:J21" si="17">(C15-D15)*6+D15*5</f>
        <v>126</v>
      </c>
      <c r="K15" s="2">
        <f t="shared" ref="K15:K21" si="18">(C15-D15)*5+D15*4</f>
        <v>105</v>
      </c>
      <c r="L15" s="3">
        <f t="shared" ref="L15:L21" si="19">(C15-D15)*4.8+D15*3.8</f>
        <v>100.8</v>
      </c>
    </row>
    <row r="16" spans="1:12" ht="18.75" x14ac:dyDescent="0.3">
      <c r="A16" s="1" t="s">
        <v>19</v>
      </c>
      <c r="B16" s="2">
        <v>31</v>
      </c>
      <c r="C16" s="2">
        <v>23</v>
      </c>
      <c r="D16" s="2"/>
      <c r="E16" s="2">
        <v>8</v>
      </c>
      <c r="F16" s="2">
        <f t="shared" si="14"/>
        <v>184</v>
      </c>
      <c r="G16" s="2">
        <f>(C16-4-D16)*8+4*6.5+D16*7</f>
        <v>178</v>
      </c>
      <c r="H16" s="2">
        <f t="shared" si="15"/>
        <v>165.6</v>
      </c>
      <c r="I16" s="2">
        <f t="shared" si="16"/>
        <v>161</v>
      </c>
      <c r="J16" s="2">
        <f t="shared" si="17"/>
        <v>138</v>
      </c>
      <c r="K16" s="2">
        <f t="shared" si="18"/>
        <v>115</v>
      </c>
      <c r="L16" s="3">
        <f t="shared" si="19"/>
        <v>110.39999999999999</v>
      </c>
    </row>
    <row r="17" spans="1:12" ht="18.75" x14ac:dyDescent="0.3">
      <c r="A17" s="1" t="s">
        <v>20</v>
      </c>
      <c r="B17" s="2">
        <v>30</v>
      </c>
      <c r="C17" s="2">
        <v>22</v>
      </c>
      <c r="D17" s="2"/>
      <c r="E17" s="2">
        <v>8</v>
      </c>
      <c r="F17" s="2">
        <f t="shared" si="14"/>
        <v>176</v>
      </c>
      <c r="G17" s="2">
        <f>(C17-5-D17)*8+5*6.5+D17*7</f>
        <v>168.5</v>
      </c>
      <c r="H17" s="2">
        <f t="shared" si="15"/>
        <v>158.4</v>
      </c>
      <c r="I17" s="2">
        <f t="shared" si="16"/>
        <v>154</v>
      </c>
      <c r="J17" s="2">
        <f t="shared" si="17"/>
        <v>132</v>
      </c>
      <c r="K17" s="2">
        <f t="shared" si="18"/>
        <v>110</v>
      </c>
      <c r="L17" s="3">
        <f t="shared" si="19"/>
        <v>105.6</v>
      </c>
    </row>
    <row r="18" spans="1:12" ht="18.75" x14ac:dyDescent="0.3">
      <c r="A18" s="4" t="s">
        <v>27</v>
      </c>
      <c r="B18" s="5">
        <f>B15+B16+B17</f>
        <v>92</v>
      </c>
      <c r="C18" s="5">
        <f t="shared" ref="C18:L18" si="20">C15+C16+C17</f>
        <v>66</v>
      </c>
      <c r="D18" s="5">
        <f t="shared" si="20"/>
        <v>0</v>
      </c>
      <c r="E18" s="5">
        <v>26</v>
      </c>
      <c r="F18" s="5">
        <f t="shared" si="20"/>
        <v>528</v>
      </c>
      <c r="G18" s="5">
        <f t="shared" si="20"/>
        <v>507</v>
      </c>
      <c r="H18" s="5">
        <f t="shared" si="20"/>
        <v>475.20000000000005</v>
      </c>
      <c r="I18" s="5">
        <f t="shared" si="20"/>
        <v>462</v>
      </c>
      <c r="J18" s="5">
        <f t="shared" si="20"/>
        <v>396</v>
      </c>
      <c r="K18" s="5">
        <f t="shared" si="20"/>
        <v>330</v>
      </c>
      <c r="L18" s="6">
        <f t="shared" si="20"/>
        <v>316.79999999999995</v>
      </c>
    </row>
    <row r="19" spans="1:12" ht="18.75" x14ac:dyDescent="0.3">
      <c r="A19" s="1" t="s">
        <v>21</v>
      </c>
      <c r="B19" s="2">
        <v>31</v>
      </c>
      <c r="C19" s="2">
        <v>21</v>
      </c>
      <c r="D19" s="2"/>
      <c r="E19" s="2">
        <v>10</v>
      </c>
      <c r="F19" s="2">
        <f t="shared" si="14"/>
        <v>168</v>
      </c>
      <c r="G19" s="2">
        <f>(C19-4-D19)*8+4*6.5+D19*7</f>
        <v>162</v>
      </c>
      <c r="H19" s="2">
        <f t="shared" si="15"/>
        <v>151.20000000000002</v>
      </c>
      <c r="I19" s="2">
        <f t="shared" si="16"/>
        <v>147</v>
      </c>
      <c r="J19" s="2">
        <f t="shared" si="17"/>
        <v>126</v>
      </c>
      <c r="K19" s="2">
        <f t="shared" si="18"/>
        <v>105</v>
      </c>
      <c r="L19" s="3">
        <f t="shared" si="19"/>
        <v>100.8</v>
      </c>
    </row>
    <row r="20" spans="1:12" ht="18.75" x14ac:dyDescent="0.3">
      <c r="A20" s="1" t="s">
        <v>22</v>
      </c>
      <c r="B20" s="2">
        <v>30</v>
      </c>
      <c r="C20" s="2">
        <v>21</v>
      </c>
      <c r="D20" s="2"/>
      <c r="E20" s="2" t="s">
        <v>31</v>
      </c>
      <c r="F20" s="2">
        <f t="shared" si="14"/>
        <v>168</v>
      </c>
      <c r="G20" s="2">
        <f>(C20-4-D20)*8+4*6.5+D20*7</f>
        <v>162</v>
      </c>
      <c r="H20" s="2">
        <f t="shared" si="15"/>
        <v>151.20000000000002</v>
      </c>
      <c r="I20" s="2">
        <f t="shared" si="16"/>
        <v>147</v>
      </c>
      <c r="J20" s="2">
        <f t="shared" si="17"/>
        <v>126</v>
      </c>
      <c r="K20" s="2">
        <f t="shared" si="18"/>
        <v>105</v>
      </c>
      <c r="L20" s="3">
        <f t="shared" si="19"/>
        <v>100.8</v>
      </c>
    </row>
    <row r="21" spans="1:12" ht="18.75" x14ac:dyDescent="0.3">
      <c r="A21" s="1" t="s">
        <v>23</v>
      </c>
      <c r="B21" s="2">
        <v>31</v>
      </c>
      <c r="C21" s="2">
        <v>22</v>
      </c>
      <c r="D21" s="2"/>
      <c r="E21" s="2" t="s">
        <v>31</v>
      </c>
      <c r="F21" s="2">
        <f t="shared" si="14"/>
        <v>176</v>
      </c>
      <c r="G21" s="2">
        <f>(C21-5-D21)*8+5*6.5+D21*7</f>
        <v>168.5</v>
      </c>
      <c r="H21" s="2">
        <f t="shared" si="15"/>
        <v>158.4</v>
      </c>
      <c r="I21" s="2">
        <f t="shared" si="16"/>
        <v>154</v>
      </c>
      <c r="J21" s="2">
        <f t="shared" si="17"/>
        <v>132</v>
      </c>
      <c r="K21" s="2">
        <f t="shared" si="18"/>
        <v>110</v>
      </c>
      <c r="L21" s="3">
        <f t="shared" si="19"/>
        <v>105.6</v>
      </c>
    </row>
    <row r="22" spans="1:12" ht="18.75" x14ac:dyDescent="0.3">
      <c r="A22" s="4" t="s">
        <v>28</v>
      </c>
      <c r="B22" s="5">
        <f>B19+B20+B21</f>
        <v>92</v>
      </c>
      <c r="C22" s="5">
        <f t="shared" ref="C22:L22" si="21">C19+C20+C21</f>
        <v>64</v>
      </c>
      <c r="D22" s="5">
        <f t="shared" si="21"/>
        <v>0</v>
      </c>
      <c r="E22" s="5">
        <v>28</v>
      </c>
      <c r="F22" s="5">
        <f t="shared" si="21"/>
        <v>512</v>
      </c>
      <c r="G22" s="5">
        <f t="shared" si="21"/>
        <v>492.5</v>
      </c>
      <c r="H22" s="5">
        <f t="shared" si="21"/>
        <v>460.80000000000007</v>
      </c>
      <c r="I22" s="5">
        <f t="shared" si="21"/>
        <v>448</v>
      </c>
      <c r="J22" s="5">
        <f t="shared" si="21"/>
        <v>384</v>
      </c>
      <c r="K22" s="5">
        <f t="shared" si="21"/>
        <v>320</v>
      </c>
      <c r="L22" s="6">
        <f t="shared" si="21"/>
        <v>307.2</v>
      </c>
    </row>
    <row r="23" spans="1:12" ht="19.5" x14ac:dyDescent="0.35">
      <c r="A23" s="7" t="s">
        <v>30</v>
      </c>
      <c r="B23" s="8">
        <f>B18+B22</f>
        <v>184</v>
      </c>
      <c r="C23" s="8">
        <f t="shared" ref="C23:L23" si="22">C18+C22</f>
        <v>130</v>
      </c>
      <c r="D23" s="8">
        <f t="shared" si="22"/>
        <v>0</v>
      </c>
      <c r="E23" s="8">
        <f t="shared" si="22"/>
        <v>54</v>
      </c>
      <c r="F23" s="8">
        <f t="shared" si="22"/>
        <v>1040</v>
      </c>
      <c r="G23" s="8">
        <f t="shared" si="22"/>
        <v>999.5</v>
      </c>
      <c r="H23" s="8">
        <f t="shared" si="22"/>
        <v>936.00000000000011</v>
      </c>
      <c r="I23" s="8">
        <f t="shared" si="22"/>
        <v>910</v>
      </c>
      <c r="J23" s="8">
        <f t="shared" si="22"/>
        <v>780</v>
      </c>
      <c r="K23" s="8">
        <f t="shared" si="22"/>
        <v>650</v>
      </c>
      <c r="L23" s="9">
        <f t="shared" si="22"/>
        <v>624</v>
      </c>
    </row>
    <row r="24" spans="1:12" ht="19.5" x14ac:dyDescent="0.35">
      <c r="A24" s="13" t="s">
        <v>24</v>
      </c>
      <c r="B24" s="14">
        <f>B14+B23</f>
        <v>366</v>
      </c>
      <c r="C24" s="14">
        <f t="shared" ref="C24:L24" si="23">C14+C23</f>
        <v>255</v>
      </c>
      <c r="D24" s="14">
        <f t="shared" si="23"/>
        <v>2</v>
      </c>
      <c r="E24" s="14">
        <f>E14+E23</f>
        <v>111</v>
      </c>
      <c r="F24" s="14">
        <f t="shared" si="23"/>
        <v>2038</v>
      </c>
      <c r="G24" s="14">
        <f>G14+G23</f>
        <v>1960</v>
      </c>
      <c r="H24" s="14">
        <f t="shared" si="23"/>
        <v>1834</v>
      </c>
      <c r="I24" s="14">
        <f t="shared" si="23"/>
        <v>1783</v>
      </c>
      <c r="J24" s="14">
        <f t="shared" si="23"/>
        <v>1528</v>
      </c>
      <c r="K24" s="14">
        <f t="shared" si="23"/>
        <v>1273</v>
      </c>
      <c r="L24" s="15">
        <f t="shared" si="23"/>
        <v>1222</v>
      </c>
    </row>
    <row r="25" spans="1:12" ht="17.25" x14ac:dyDescent="0.3">
      <c r="A25" s="16" t="s">
        <v>47</v>
      </c>
      <c r="B25" s="17"/>
      <c r="C25" s="17"/>
      <c r="D25" s="17"/>
      <c r="E25" s="17"/>
      <c r="F25" s="18">
        <f t="shared" ref="F25:L25" si="24">F24/12</f>
        <v>169.83333333333334</v>
      </c>
      <c r="G25" s="18">
        <f t="shared" si="24"/>
        <v>163.33333333333334</v>
      </c>
      <c r="H25" s="18">
        <f t="shared" si="24"/>
        <v>152.83333333333334</v>
      </c>
      <c r="I25" s="18">
        <f t="shared" si="24"/>
        <v>148.58333333333334</v>
      </c>
      <c r="J25" s="18">
        <f t="shared" si="24"/>
        <v>127.33333333333333</v>
      </c>
      <c r="K25" s="18">
        <f t="shared" si="24"/>
        <v>106.08333333333333</v>
      </c>
      <c r="L25" s="19">
        <f t="shared" si="24"/>
        <v>101.83333333333333</v>
      </c>
    </row>
    <row r="26" spans="1:12" ht="19.5" x14ac:dyDescent="0.35">
      <c r="F26" s="22" t="s">
        <v>44</v>
      </c>
      <c r="G26" s="22"/>
      <c r="H26" s="22"/>
      <c r="I26" s="22"/>
      <c r="J26" s="22"/>
      <c r="K26" s="22"/>
    </row>
    <row r="27" spans="1:12" ht="19.5" x14ac:dyDescent="0.35">
      <c r="F27" s="22" t="s">
        <v>51</v>
      </c>
      <c r="G27" s="22"/>
      <c r="H27" s="22"/>
      <c r="I27" s="22"/>
      <c r="J27" s="22"/>
      <c r="K27" s="22"/>
    </row>
  </sheetData>
  <mergeCells count="14">
    <mergeCell ref="F3:F4"/>
    <mergeCell ref="G3:G4"/>
    <mergeCell ref="A1:L1"/>
    <mergeCell ref="F2:L2"/>
    <mergeCell ref="A3:A4"/>
    <mergeCell ref="B2:E2"/>
    <mergeCell ref="C3:D3"/>
    <mergeCell ref="B3:B4"/>
    <mergeCell ref="E3:E4"/>
    <mergeCell ref="H3:H4"/>
    <mergeCell ref="I3:I4"/>
    <mergeCell ref="J3:J4"/>
    <mergeCell ref="K3:K4"/>
    <mergeCell ref="L3:L4"/>
  </mergeCells>
  <printOptions gridLines="1"/>
  <pageMargins left="0.15748031496062992" right="0.15748031496062992" top="0.35433070866141736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7"/>
  <sheetViews>
    <sheetView tabSelected="1" workbookViewId="0">
      <selection activeCell="M20" sqref="M20"/>
    </sheetView>
  </sheetViews>
  <sheetFormatPr defaultRowHeight="15.75" x14ac:dyDescent="0.25"/>
  <cols>
    <col min="1" max="1" width="13.875" customWidth="1"/>
    <col min="3" max="3" width="7.75" customWidth="1"/>
    <col min="4" max="4" width="10.125" customWidth="1"/>
    <col min="5" max="5" width="12.5" customWidth="1"/>
    <col min="6" max="6" width="12.625" customWidth="1"/>
    <col min="7" max="7" width="13" customWidth="1"/>
    <col min="8" max="8" width="11.375" customWidth="1"/>
    <col min="9" max="9" width="12.75" customWidth="1"/>
    <col min="10" max="10" width="12.625" customWidth="1"/>
    <col min="11" max="11" width="12.25" customWidth="1"/>
    <col min="12" max="12" width="11.625" customWidth="1"/>
  </cols>
  <sheetData>
    <row r="1" spans="1:12" ht="19.5" x14ac:dyDescent="0.3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10"/>
      <c r="B2" s="24" t="s">
        <v>0</v>
      </c>
      <c r="C2" s="24"/>
      <c r="D2" s="24"/>
      <c r="E2" s="24"/>
      <c r="F2" s="26" t="s">
        <v>45</v>
      </c>
      <c r="G2" s="27"/>
      <c r="H2" s="27"/>
      <c r="I2" s="27"/>
      <c r="J2" s="27"/>
      <c r="K2" s="27"/>
      <c r="L2" s="28"/>
    </row>
    <row r="3" spans="1:12" ht="28.5" customHeight="1" x14ac:dyDescent="0.25">
      <c r="A3" s="24"/>
      <c r="B3" s="23" t="s">
        <v>1</v>
      </c>
      <c r="C3" s="24" t="s">
        <v>2</v>
      </c>
      <c r="D3" s="24"/>
      <c r="E3" s="23" t="s">
        <v>5</v>
      </c>
      <c r="F3" s="23" t="s">
        <v>36</v>
      </c>
      <c r="G3" s="23" t="s">
        <v>39</v>
      </c>
      <c r="H3" s="23" t="s">
        <v>37</v>
      </c>
      <c r="I3" s="23" t="s">
        <v>40</v>
      </c>
      <c r="J3" s="23" t="s">
        <v>38</v>
      </c>
      <c r="K3" s="23" t="s">
        <v>41</v>
      </c>
      <c r="L3" s="23" t="s">
        <v>42</v>
      </c>
    </row>
    <row r="4" spans="1:12" ht="35.25" customHeight="1" x14ac:dyDescent="0.25">
      <c r="A4" s="24"/>
      <c r="B4" s="23"/>
      <c r="C4" s="10" t="s">
        <v>3</v>
      </c>
      <c r="D4" s="11" t="s">
        <v>4</v>
      </c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ht="18.75" x14ac:dyDescent="0.3">
      <c r="A6" s="1" t="s">
        <v>8</v>
      </c>
      <c r="B6" s="2">
        <v>31</v>
      </c>
      <c r="C6" s="2">
        <v>24</v>
      </c>
      <c r="D6" s="2">
        <v>1</v>
      </c>
      <c r="E6" s="2" t="s">
        <v>49</v>
      </c>
      <c r="F6" s="2">
        <f>(C6-D6-5)*7+D6*6+5*5</f>
        <v>157</v>
      </c>
      <c r="G6" s="2">
        <f>(C6-5-D6)*7+5*3.5+D6*6</f>
        <v>149.5</v>
      </c>
      <c r="H6" s="2">
        <f>(C6-D6)*6+D6*5</f>
        <v>143</v>
      </c>
      <c r="I6" s="2">
        <f>(C6-D6-5)*6+D6*5+5*5</f>
        <v>138</v>
      </c>
      <c r="J6" s="2">
        <f>(C6-D6)*5+D6*4</f>
        <v>119</v>
      </c>
      <c r="K6" s="2">
        <f>(C6-D6-5)*4+D6*3+5*5</f>
        <v>100</v>
      </c>
      <c r="L6" s="3">
        <f>(C6-D6)*4+D6*3</f>
        <v>95</v>
      </c>
    </row>
    <row r="7" spans="1:12" ht="18.75" x14ac:dyDescent="0.3">
      <c r="A7" s="1" t="s">
        <v>13</v>
      </c>
      <c r="B7" s="2">
        <v>29</v>
      </c>
      <c r="C7" s="2">
        <v>25</v>
      </c>
      <c r="D7" s="2"/>
      <c r="E7" s="2">
        <v>4</v>
      </c>
      <c r="F7" s="2">
        <f>(C7-D7-4)*7+D7*6+4*5</f>
        <v>167</v>
      </c>
      <c r="G7" s="2">
        <f t="shared" ref="G7:G12" si="0">(C7-4-D7)*7+4*3.5+D7*6</f>
        <v>161</v>
      </c>
      <c r="H7" s="2">
        <f t="shared" ref="H7:H12" si="1">(C7-D7)*6+D7*5</f>
        <v>150</v>
      </c>
      <c r="I7" s="2">
        <f t="shared" ref="I7:I12" si="2">(C7-D7-4)*6+D7*5+4*5</f>
        <v>146</v>
      </c>
      <c r="J7" s="2">
        <f t="shared" ref="J7:J12" si="3">(C7-D7)*5+D7*4</f>
        <v>125</v>
      </c>
      <c r="K7" s="2">
        <f t="shared" ref="K7" si="4">(C7-D7-4)*4+D7*3+4*5</f>
        <v>104</v>
      </c>
      <c r="L7" s="3">
        <f t="shared" ref="L7:L12" si="5">(C7-D7)*4+D7*3</f>
        <v>100</v>
      </c>
    </row>
    <row r="8" spans="1:12" ht="18.75" x14ac:dyDescent="0.3">
      <c r="A8" s="1" t="s">
        <v>14</v>
      </c>
      <c r="B8" s="2">
        <v>31</v>
      </c>
      <c r="C8" s="2">
        <v>26</v>
      </c>
      <c r="D8" s="2">
        <v>1</v>
      </c>
      <c r="E8" s="2" t="s">
        <v>35</v>
      </c>
      <c r="F8" s="2">
        <f>(C8-D8-4)*7+D8*6+4*5</f>
        <v>173</v>
      </c>
      <c r="G8" s="2">
        <f t="shared" si="0"/>
        <v>167</v>
      </c>
      <c r="H8" s="2">
        <f t="shared" si="1"/>
        <v>155</v>
      </c>
      <c r="I8" s="2">
        <f t="shared" si="2"/>
        <v>151</v>
      </c>
      <c r="J8" s="2">
        <f t="shared" si="3"/>
        <v>129</v>
      </c>
      <c r="K8" s="2">
        <f>(C8-D8-4)*4+D8*3+4*5</f>
        <v>107</v>
      </c>
      <c r="L8" s="3">
        <f t="shared" si="5"/>
        <v>103</v>
      </c>
    </row>
    <row r="9" spans="1:12" ht="18.75" x14ac:dyDescent="0.3">
      <c r="A9" s="4" t="s">
        <v>25</v>
      </c>
      <c r="B9" s="5">
        <f>B6+B7+B8</f>
        <v>91</v>
      </c>
      <c r="C9" s="5">
        <f t="shared" ref="C9:L9" si="6">C6+C7+C8</f>
        <v>75</v>
      </c>
      <c r="D9" s="5">
        <f t="shared" si="6"/>
        <v>2</v>
      </c>
      <c r="E9" s="5">
        <v>16</v>
      </c>
      <c r="F9" s="5">
        <f t="shared" si="6"/>
        <v>497</v>
      </c>
      <c r="G9" s="5">
        <f t="shared" si="6"/>
        <v>477.5</v>
      </c>
      <c r="H9" s="5">
        <f t="shared" si="6"/>
        <v>448</v>
      </c>
      <c r="I9" s="5">
        <f t="shared" si="6"/>
        <v>435</v>
      </c>
      <c r="J9" s="5">
        <f t="shared" si="6"/>
        <v>373</v>
      </c>
      <c r="K9" s="5">
        <f t="shared" si="6"/>
        <v>311</v>
      </c>
      <c r="L9" s="6">
        <f t="shared" si="6"/>
        <v>298</v>
      </c>
    </row>
    <row r="10" spans="1:12" ht="18.75" x14ac:dyDescent="0.3">
      <c r="A10" s="1" t="s">
        <v>15</v>
      </c>
      <c r="B10" s="2">
        <v>30</v>
      </c>
      <c r="C10" s="2">
        <v>26</v>
      </c>
      <c r="D10" s="2">
        <v>1</v>
      </c>
      <c r="E10" s="2">
        <v>4</v>
      </c>
      <c r="F10" s="2">
        <f>(C10-D10-5)*7+D10*6+5*5</f>
        <v>171</v>
      </c>
      <c r="G10" s="2">
        <f>(C10-5-D10)*7+5*3.5+D10*6</f>
        <v>163.5</v>
      </c>
      <c r="H10" s="2">
        <f t="shared" si="1"/>
        <v>155</v>
      </c>
      <c r="I10" s="2">
        <f>(C10-D10-5)*6+D10*5+5*5</f>
        <v>150</v>
      </c>
      <c r="J10" s="2">
        <f t="shared" si="3"/>
        <v>129</v>
      </c>
      <c r="K10" s="2">
        <f>(C10-D10-5)*4+D10*3+5*5</f>
        <v>108</v>
      </c>
      <c r="L10" s="3">
        <f t="shared" si="5"/>
        <v>103</v>
      </c>
    </row>
    <row r="11" spans="1:12" ht="18.75" x14ac:dyDescent="0.3">
      <c r="A11" s="1" t="s">
        <v>16</v>
      </c>
      <c r="B11" s="2">
        <v>31</v>
      </c>
      <c r="C11" s="2">
        <v>24</v>
      </c>
      <c r="D11" s="2"/>
      <c r="E11" s="2" t="s">
        <v>57</v>
      </c>
      <c r="F11" s="2">
        <f>(C11-D11-4)*7+D11*6+4*5</f>
        <v>160</v>
      </c>
      <c r="G11" s="2">
        <f>(C11-4-D11)*7+4*3.5+D11*6</f>
        <v>154</v>
      </c>
      <c r="H11" s="2">
        <f t="shared" si="1"/>
        <v>144</v>
      </c>
      <c r="I11" s="2">
        <f>(C11-D11-4)*6+D11*5+4*5</f>
        <v>140</v>
      </c>
      <c r="J11" s="2">
        <f t="shared" si="3"/>
        <v>120</v>
      </c>
      <c r="K11" s="2">
        <f>(C11-D11-4)*4+D11*3+4*5</f>
        <v>100</v>
      </c>
      <c r="L11" s="3">
        <f t="shared" si="5"/>
        <v>96</v>
      </c>
    </row>
    <row r="12" spans="1:12" ht="18.75" x14ac:dyDescent="0.3">
      <c r="A12" s="1" t="s">
        <v>17</v>
      </c>
      <c r="B12" s="2">
        <v>30</v>
      </c>
      <c r="C12" s="2">
        <v>26</v>
      </c>
      <c r="D12" s="2"/>
      <c r="E12" s="2">
        <v>4</v>
      </c>
      <c r="F12" s="2">
        <f t="shared" ref="F12" si="7">(C12-D12-4)*7+D12*6+4*5</f>
        <v>174</v>
      </c>
      <c r="G12" s="2">
        <f t="shared" si="0"/>
        <v>168</v>
      </c>
      <c r="H12" s="2">
        <f t="shared" si="1"/>
        <v>156</v>
      </c>
      <c r="I12" s="2">
        <f t="shared" si="2"/>
        <v>152</v>
      </c>
      <c r="J12" s="2">
        <f t="shared" si="3"/>
        <v>130</v>
      </c>
      <c r="K12" s="2">
        <f>(C12-D12-4)*4+D12*3+4*5</f>
        <v>108</v>
      </c>
      <c r="L12" s="3">
        <f t="shared" si="5"/>
        <v>104</v>
      </c>
    </row>
    <row r="13" spans="1:12" ht="18.75" x14ac:dyDescent="0.3">
      <c r="A13" s="4" t="s">
        <v>26</v>
      </c>
      <c r="B13" s="5">
        <f>B10+B11+B12</f>
        <v>91</v>
      </c>
      <c r="C13" s="5">
        <f t="shared" ref="C13:L13" si="8">C10+C11+C12</f>
        <v>76</v>
      </c>
      <c r="D13" s="5">
        <f t="shared" si="8"/>
        <v>1</v>
      </c>
      <c r="E13" s="5">
        <v>15</v>
      </c>
      <c r="F13" s="5">
        <f t="shared" si="8"/>
        <v>505</v>
      </c>
      <c r="G13" s="5">
        <f t="shared" si="8"/>
        <v>485.5</v>
      </c>
      <c r="H13" s="5">
        <f t="shared" si="8"/>
        <v>455</v>
      </c>
      <c r="I13" s="5">
        <f t="shared" si="8"/>
        <v>442</v>
      </c>
      <c r="J13" s="5">
        <f t="shared" si="8"/>
        <v>379</v>
      </c>
      <c r="K13" s="5">
        <f t="shared" si="8"/>
        <v>316</v>
      </c>
      <c r="L13" s="6">
        <f t="shared" si="8"/>
        <v>303</v>
      </c>
    </row>
    <row r="14" spans="1:12" ht="19.5" x14ac:dyDescent="0.35">
      <c r="A14" s="7" t="s">
        <v>29</v>
      </c>
      <c r="B14" s="8">
        <f>B9+B13</f>
        <v>182</v>
      </c>
      <c r="C14" s="8">
        <f t="shared" ref="C14:L14" si="9">C9+C13</f>
        <v>151</v>
      </c>
      <c r="D14" s="8">
        <f t="shared" si="9"/>
        <v>3</v>
      </c>
      <c r="E14" s="8">
        <f t="shared" si="9"/>
        <v>31</v>
      </c>
      <c r="F14" s="8">
        <f t="shared" si="9"/>
        <v>1002</v>
      </c>
      <c r="G14" s="8">
        <f t="shared" si="9"/>
        <v>963</v>
      </c>
      <c r="H14" s="8">
        <f t="shared" si="9"/>
        <v>903</v>
      </c>
      <c r="I14" s="8">
        <f t="shared" si="9"/>
        <v>877</v>
      </c>
      <c r="J14" s="8">
        <f t="shared" si="9"/>
        <v>752</v>
      </c>
      <c r="K14" s="8">
        <f t="shared" si="9"/>
        <v>627</v>
      </c>
      <c r="L14" s="9">
        <f t="shared" si="9"/>
        <v>601</v>
      </c>
    </row>
    <row r="15" spans="1:12" ht="18.75" x14ac:dyDescent="0.3">
      <c r="A15" s="1" t="s">
        <v>18</v>
      </c>
      <c r="B15" s="2">
        <v>31</v>
      </c>
      <c r="C15" s="2">
        <v>26</v>
      </c>
      <c r="D15" s="2">
        <v>1</v>
      </c>
      <c r="E15" s="2" t="s">
        <v>35</v>
      </c>
      <c r="F15" s="2">
        <f>(C15-D15-5)*7+D15*6+5*5</f>
        <v>171</v>
      </c>
      <c r="G15" s="2">
        <f>(C15-5-D15)*7+5*3.5+D15*6</f>
        <v>163.5</v>
      </c>
      <c r="H15" s="2">
        <f t="shared" ref="H15:H20" si="10">(C15-D15)*6+D15*5</f>
        <v>155</v>
      </c>
      <c r="I15" s="2">
        <f>(C15-D15-5)*6+D15*5+5*5</f>
        <v>150</v>
      </c>
      <c r="J15" s="2">
        <f t="shared" ref="J15:J21" si="11">(C15-D15)*5+D15*4</f>
        <v>129</v>
      </c>
      <c r="K15" s="2">
        <f>(C15-D15-5)*4+D15*3+5*5</f>
        <v>108</v>
      </c>
      <c r="L15" s="3">
        <f t="shared" ref="L15:L21" si="12">(C15-D15)*4+D15*3</f>
        <v>103</v>
      </c>
    </row>
    <row r="16" spans="1:12" ht="18.75" x14ac:dyDescent="0.3">
      <c r="A16" s="1" t="s">
        <v>19</v>
      </c>
      <c r="B16" s="2">
        <v>31</v>
      </c>
      <c r="C16" s="2">
        <v>27</v>
      </c>
      <c r="D16" s="2"/>
      <c r="E16" s="2">
        <v>4</v>
      </c>
      <c r="F16" s="2">
        <f>(C16-D16-4)*7+D16*6+4*5</f>
        <v>181</v>
      </c>
      <c r="G16" s="2">
        <f>(C16-4-D16)*7+4*3.5+D16*6</f>
        <v>175</v>
      </c>
      <c r="H16" s="2">
        <f t="shared" si="10"/>
        <v>162</v>
      </c>
      <c r="I16" s="2">
        <f>(C16-D16-4)*6+D16*5+4*5</f>
        <v>158</v>
      </c>
      <c r="J16" s="2">
        <f t="shared" si="11"/>
        <v>135</v>
      </c>
      <c r="K16" s="2">
        <f>(C16-D16-4)*4+D16*3+4*5</f>
        <v>112</v>
      </c>
      <c r="L16" s="3">
        <f t="shared" si="12"/>
        <v>108</v>
      </c>
    </row>
    <row r="17" spans="1:12" ht="18.75" x14ac:dyDescent="0.3">
      <c r="A17" s="1" t="s">
        <v>20</v>
      </c>
      <c r="B17" s="2">
        <v>30</v>
      </c>
      <c r="C17" s="2">
        <v>26</v>
      </c>
      <c r="D17" s="2"/>
      <c r="E17" s="2">
        <v>4</v>
      </c>
      <c r="F17" s="2">
        <f t="shared" ref="F17" si="13">(C17-D17-4)*7+D17*6+4*5</f>
        <v>174</v>
      </c>
      <c r="G17" s="2">
        <f t="shared" ref="G17" si="14">(C17-4-D17)*7+4*3.5+D17*6</f>
        <v>168</v>
      </c>
      <c r="H17" s="2">
        <f t="shared" si="10"/>
        <v>156</v>
      </c>
      <c r="I17" s="2">
        <f t="shared" ref="I17" si="15">(C17-D17-4)*6+D17*5+4*5</f>
        <v>152</v>
      </c>
      <c r="J17" s="2">
        <f t="shared" si="11"/>
        <v>130</v>
      </c>
      <c r="K17" s="2">
        <f>(C17-D17-4)*4+D17*3+4*5</f>
        <v>108</v>
      </c>
      <c r="L17" s="3">
        <f t="shared" si="12"/>
        <v>104</v>
      </c>
    </row>
    <row r="18" spans="1:12" ht="18.75" x14ac:dyDescent="0.3">
      <c r="A18" s="4" t="s">
        <v>27</v>
      </c>
      <c r="B18" s="5">
        <f>B15+B16+B17</f>
        <v>92</v>
      </c>
      <c r="C18" s="5">
        <f t="shared" ref="C18:L18" si="16">C15+C16+C17</f>
        <v>79</v>
      </c>
      <c r="D18" s="5">
        <f t="shared" si="16"/>
        <v>1</v>
      </c>
      <c r="E18" s="5">
        <v>13</v>
      </c>
      <c r="F18" s="5">
        <f t="shared" si="16"/>
        <v>526</v>
      </c>
      <c r="G18" s="5">
        <f t="shared" si="16"/>
        <v>506.5</v>
      </c>
      <c r="H18" s="5">
        <f t="shared" si="16"/>
        <v>473</v>
      </c>
      <c r="I18" s="5">
        <f t="shared" si="16"/>
        <v>460</v>
      </c>
      <c r="J18" s="5">
        <f t="shared" si="16"/>
        <v>394</v>
      </c>
      <c r="K18" s="5">
        <f t="shared" si="16"/>
        <v>328</v>
      </c>
      <c r="L18" s="6">
        <f t="shared" si="16"/>
        <v>315</v>
      </c>
    </row>
    <row r="19" spans="1:12" ht="18.75" x14ac:dyDescent="0.3">
      <c r="A19" s="1" t="s">
        <v>21</v>
      </c>
      <c r="B19" s="2">
        <v>31</v>
      </c>
      <c r="C19" s="2">
        <v>26</v>
      </c>
      <c r="D19" s="2"/>
      <c r="E19" s="2">
        <v>5</v>
      </c>
      <c r="F19" s="2">
        <f>(C19-D19-5)*7+D19*6+5*5</f>
        <v>172</v>
      </c>
      <c r="G19" s="2">
        <f>(C19-5-D19)*7+5*3.5+D19*6</f>
        <v>164.5</v>
      </c>
      <c r="H19" s="2">
        <f t="shared" si="10"/>
        <v>156</v>
      </c>
      <c r="I19" s="2">
        <f>(C19-D19-5)*6+D19*5+5*5</f>
        <v>151</v>
      </c>
      <c r="J19" s="2">
        <f t="shared" si="11"/>
        <v>130</v>
      </c>
      <c r="K19" s="2">
        <f>(C19-D19-5)*4+D19*3+5*5</f>
        <v>109</v>
      </c>
      <c r="L19" s="3">
        <f t="shared" si="12"/>
        <v>104</v>
      </c>
    </row>
    <row r="20" spans="1:12" ht="18.75" x14ac:dyDescent="0.3">
      <c r="A20" s="1" t="s">
        <v>22</v>
      </c>
      <c r="B20" s="2">
        <v>30</v>
      </c>
      <c r="C20" s="2">
        <v>25</v>
      </c>
      <c r="D20" s="2"/>
      <c r="E20" s="2" t="s">
        <v>35</v>
      </c>
      <c r="F20" s="2">
        <f>(C20-D20-4)*7+D20*6+4*5</f>
        <v>167</v>
      </c>
      <c r="G20" s="2">
        <f>(C20-4-D20)*7+4*3.5+D20*6</f>
        <v>161</v>
      </c>
      <c r="H20" s="2">
        <f t="shared" si="10"/>
        <v>150</v>
      </c>
      <c r="I20" s="2">
        <f>(C20-D20-4)*6+D20*5+4*5</f>
        <v>146</v>
      </c>
      <c r="J20" s="2">
        <f t="shared" si="11"/>
        <v>125</v>
      </c>
      <c r="K20" s="2">
        <f>(C20-D20-4)*4+D20*3+4*5</f>
        <v>104</v>
      </c>
      <c r="L20" s="3">
        <f>(C20-D20)*4+D20*3</f>
        <v>100</v>
      </c>
    </row>
    <row r="21" spans="1:12" ht="18.75" x14ac:dyDescent="0.3">
      <c r="A21" s="1" t="s">
        <v>23</v>
      </c>
      <c r="B21" s="2">
        <v>31</v>
      </c>
      <c r="C21" s="2">
        <v>27</v>
      </c>
      <c r="D21" s="2">
        <v>2</v>
      </c>
      <c r="E21" s="2" t="s">
        <v>58</v>
      </c>
      <c r="F21" s="2">
        <f>(C21-D21-5)*7+D21*6+5*5</f>
        <v>177</v>
      </c>
      <c r="G21" s="2">
        <f>(C21-5-D21)*7+5*3.5+D21*6</f>
        <v>169.5</v>
      </c>
      <c r="H21" s="2">
        <f>(C21-D21)*6+D21*5</f>
        <v>160</v>
      </c>
      <c r="I21" s="2">
        <f>(C21-D21-5)*6+D21*5+5*5</f>
        <v>155</v>
      </c>
      <c r="J21" s="2">
        <f t="shared" si="11"/>
        <v>133</v>
      </c>
      <c r="K21" s="2">
        <f>(C21-D21-5)*4+D21*3+5*5</f>
        <v>111</v>
      </c>
      <c r="L21" s="3">
        <f t="shared" si="12"/>
        <v>106</v>
      </c>
    </row>
    <row r="22" spans="1:12" ht="18.75" x14ac:dyDescent="0.3">
      <c r="A22" s="4" t="s">
        <v>28</v>
      </c>
      <c r="B22" s="5">
        <f>B19+B20+B21</f>
        <v>92</v>
      </c>
      <c r="C22" s="5">
        <f t="shared" ref="C22:L22" si="17">C19+C20+C21</f>
        <v>78</v>
      </c>
      <c r="D22" s="5">
        <f t="shared" si="17"/>
        <v>2</v>
      </c>
      <c r="E22" s="5">
        <v>14</v>
      </c>
      <c r="F22" s="5">
        <f t="shared" si="17"/>
        <v>516</v>
      </c>
      <c r="G22" s="5">
        <f t="shared" si="17"/>
        <v>495</v>
      </c>
      <c r="H22" s="5">
        <f t="shared" si="17"/>
        <v>466</v>
      </c>
      <c r="I22" s="5">
        <f t="shared" si="17"/>
        <v>452</v>
      </c>
      <c r="J22" s="5">
        <f t="shared" si="17"/>
        <v>388</v>
      </c>
      <c r="K22" s="5">
        <f t="shared" si="17"/>
        <v>324</v>
      </c>
      <c r="L22" s="6">
        <f t="shared" si="17"/>
        <v>310</v>
      </c>
    </row>
    <row r="23" spans="1:12" ht="19.5" x14ac:dyDescent="0.35">
      <c r="A23" s="7" t="s">
        <v>30</v>
      </c>
      <c r="B23" s="8">
        <f>B18+B22</f>
        <v>184</v>
      </c>
      <c r="C23" s="8">
        <f t="shared" ref="C23:L23" si="18">C18+C22</f>
        <v>157</v>
      </c>
      <c r="D23" s="8">
        <f t="shared" si="18"/>
        <v>3</v>
      </c>
      <c r="E23" s="8">
        <f t="shared" si="18"/>
        <v>27</v>
      </c>
      <c r="F23" s="8">
        <f t="shared" si="18"/>
        <v>1042</v>
      </c>
      <c r="G23" s="8">
        <f t="shared" si="18"/>
        <v>1001.5</v>
      </c>
      <c r="H23" s="8">
        <f t="shared" si="18"/>
        <v>939</v>
      </c>
      <c r="I23" s="8">
        <f t="shared" si="18"/>
        <v>912</v>
      </c>
      <c r="J23" s="8">
        <f t="shared" si="18"/>
        <v>782</v>
      </c>
      <c r="K23" s="8">
        <f t="shared" si="18"/>
        <v>652</v>
      </c>
      <c r="L23" s="9">
        <f t="shared" si="18"/>
        <v>625</v>
      </c>
    </row>
    <row r="24" spans="1:12" ht="19.5" x14ac:dyDescent="0.35">
      <c r="A24" s="13" t="s">
        <v>24</v>
      </c>
      <c r="B24" s="14">
        <f>B14+B23</f>
        <v>366</v>
      </c>
      <c r="C24" s="14">
        <f t="shared" ref="C24:L24" si="19">C14+C23</f>
        <v>308</v>
      </c>
      <c r="D24" s="14">
        <f t="shared" si="19"/>
        <v>6</v>
      </c>
      <c r="E24" s="14">
        <f>E9+E13+E18+E22</f>
        <v>58</v>
      </c>
      <c r="F24" s="14">
        <f t="shared" si="19"/>
        <v>2044</v>
      </c>
      <c r="G24" s="14">
        <f t="shared" si="19"/>
        <v>1964.5</v>
      </c>
      <c r="H24" s="14">
        <f t="shared" si="19"/>
        <v>1842</v>
      </c>
      <c r="I24" s="14">
        <f t="shared" si="19"/>
        <v>1789</v>
      </c>
      <c r="J24" s="14">
        <f t="shared" si="19"/>
        <v>1534</v>
      </c>
      <c r="K24" s="14">
        <f t="shared" si="19"/>
        <v>1279</v>
      </c>
      <c r="L24" s="15">
        <f t="shared" si="19"/>
        <v>1226</v>
      </c>
    </row>
    <row r="25" spans="1:12" ht="17.25" x14ac:dyDescent="0.3">
      <c r="A25" s="16" t="s">
        <v>47</v>
      </c>
      <c r="B25" s="17"/>
      <c r="C25" s="17"/>
      <c r="D25" s="17"/>
      <c r="E25" s="17"/>
      <c r="F25" s="18">
        <f t="shared" ref="F25:L25" si="20">F24/12</f>
        <v>170.33333333333334</v>
      </c>
      <c r="G25" s="18">
        <f t="shared" si="20"/>
        <v>163.70833333333334</v>
      </c>
      <c r="H25" s="18">
        <f t="shared" si="20"/>
        <v>153.5</v>
      </c>
      <c r="I25" s="18">
        <f t="shared" si="20"/>
        <v>149.08333333333334</v>
      </c>
      <c r="J25" s="18">
        <f t="shared" si="20"/>
        <v>127.83333333333333</v>
      </c>
      <c r="K25" s="18">
        <f t="shared" si="20"/>
        <v>106.58333333333333</v>
      </c>
      <c r="L25" s="19">
        <f t="shared" si="20"/>
        <v>102.16666666666667</v>
      </c>
    </row>
    <row r="26" spans="1:12" ht="19.5" x14ac:dyDescent="0.35">
      <c r="F26" s="22" t="s">
        <v>44</v>
      </c>
      <c r="G26" s="22"/>
      <c r="H26" s="22"/>
      <c r="I26" s="22"/>
      <c r="J26" s="22"/>
      <c r="K26" s="22"/>
    </row>
    <row r="27" spans="1:12" ht="19.5" x14ac:dyDescent="0.35">
      <c r="F27" s="22" t="s">
        <v>51</v>
      </c>
      <c r="G27" s="22"/>
      <c r="H27" s="22"/>
      <c r="I27" s="22"/>
      <c r="J27" s="22"/>
      <c r="K27" s="22"/>
    </row>
  </sheetData>
  <mergeCells count="14">
    <mergeCell ref="A1:L1"/>
    <mergeCell ref="F2:L2"/>
    <mergeCell ref="G3:G4"/>
    <mergeCell ref="H3:H4"/>
    <mergeCell ref="I3:I4"/>
    <mergeCell ref="J3:J4"/>
    <mergeCell ref="K3:K4"/>
    <mergeCell ref="L3:L4"/>
    <mergeCell ref="B2:E2"/>
    <mergeCell ref="A3:A4"/>
    <mergeCell ref="B3:B4"/>
    <mergeCell ref="C3:D3"/>
    <mergeCell ref="E3:E4"/>
    <mergeCell ref="F3:F4"/>
  </mergeCells>
  <printOptions gridLines="1"/>
  <pageMargins left="0.15748031496062992" right="0.1574803149606299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D20" sqref="D20"/>
    </sheetView>
  </sheetViews>
  <sheetFormatPr defaultRowHeight="15.75" x14ac:dyDescent="0.25"/>
  <sheetData>
    <row r="1" spans="1:12" ht="19.5" x14ac:dyDescent="0.35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1"/>
      <c r="B2" s="24" t="s">
        <v>0</v>
      </c>
      <c r="C2" s="24"/>
      <c r="D2" s="24"/>
      <c r="E2" s="24"/>
      <c r="F2" s="24" t="s">
        <v>45</v>
      </c>
      <c r="G2" s="24"/>
      <c r="H2" s="24"/>
      <c r="I2" s="24"/>
      <c r="J2" s="24"/>
      <c r="K2" s="24"/>
      <c r="L2" s="24"/>
    </row>
    <row r="3" spans="1:12" x14ac:dyDescent="0.25">
      <c r="A3" s="24"/>
      <c r="B3" s="23" t="s">
        <v>1</v>
      </c>
      <c r="C3" s="24" t="s">
        <v>2</v>
      </c>
      <c r="D3" s="24"/>
      <c r="E3" s="23" t="s">
        <v>5</v>
      </c>
      <c r="F3" s="23" t="s">
        <v>6</v>
      </c>
      <c r="G3" s="23" t="s">
        <v>9</v>
      </c>
      <c r="H3" s="23" t="s">
        <v>7</v>
      </c>
      <c r="I3" s="23" t="s">
        <v>10</v>
      </c>
      <c r="J3" s="23" t="s">
        <v>11</v>
      </c>
      <c r="K3" s="23" t="s">
        <v>12</v>
      </c>
      <c r="L3" s="23" t="s">
        <v>43</v>
      </c>
    </row>
    <row r="4" spans="1:12" ht="47.25" x14ac:dyDescent="0.25">
      <c r="A4" s="24"/>
      <c r="B4" s="23"/>
      <c r="C4" s="21" t="s">
        <v>3</v>
      </c>
      <c r="D4" s="20" t="s">
        <v>4</v>
      </c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</row>
    <row r="6" spans="1:12" ht="18.75" x14ac:dyDescent="0.3">
      <c r="A6" s="1" t="s">
        <v>8</v>
      </c>
      <c r="B6" s="2">
        <v>31</v>
      </c>
      <c r="C6" s="2">
        <v>20</v>
      </c>
      <c r="D6" s="2">
        <v>1</v>
      </c>
      <c r="E6" s="2" t="s">
        <v>32</v>
      </c>
      <c r="F6" s="2">
        <f>(C6-D6)*8+D6*7</f>
        <v>159</v>
      </c>
      <c r="G6" s="2">
        <f>(C6-5-D6)*8+5*6.5+D6*7</f>
        <v>151.5</v>
      </c>
      <c r="H6" s="2">
        <f>(C6-D6)*7.2+D6*6.2</f>
        <v>143</v>
      </c>
      <c r="I6" s="2">
        <f>(C6-D6)*7+D6*6</f>
        <v>139</v>
      </c>
      <c r="J6" s="2">
        <f>(C6-D6)*6+D6*5</f>
        <v>119</v>
      </c>
      <c r="K6" s="2">
        <f>(C6-D6)*5+D6*4</f>
        <v>99</v>
      </c>
      <c r="L6" s="3">
        <f>(C6-D6)*4.8+D6*3.8</f>
        <v>95</v>
      </c>
    </row>
    <row r="7" spans="1:12" ht="18.75" x14ac:dyDescent="0.3">
      <c r="A7" s="1" t="s">
        <v>13</v>
      </c>
      <c r="B7" s="2">
        <v>28</v>
      </c>
      <c r="C7" s="2">
        <v>20</v>
      </c>
      <c r="D7" s="2"/>
      <c r="E7" s="2">
        <v>8</v>
      </c>
      <c r="F7" s="2">
        <f t="shared" ref="F7:F12" si="0">(C7-D7)*8+D7*7</f>
        <v>160</v>
      </c>
      <c r="G7" s="2">
        <f>(C7-4-D7)*8+4*6.5+D7*7</f>
        <v>154</v>
      </c>
      <c r="H7" s="2">
        <f t="shared" ref="H7:H12" si="1">(C7-D7)*7.2+D7*6.2</f>
        <v>144</v>
      </c>
      <c r="I7" s="2">
        <f t="shared" ref="I7:I12" si="2">(C7-D7)*7+D7*6</f>
        <v>140</v>
      </c>
      <c r="J7" s="2">
        <f t="shared" ref="J7:J12" si="3">(C7-D7)*6+D7*5</f>
        <v>120</v>
      </c>
      <c r="K7" s="2">
        <f t="shared" ref="K7:K8" si="4">(C7-D7)*5+D7*4</f>
        <v>100</v>
      </c>
      <c r="L7" s="3">
        <f t="shared" ref="L7:L12" si="5">(C7-D7)*4.8+D7*3.8</f>
        <v>96</v>
      </c>
    </row>
    <row r="8" spans="1:12" ht="18.75" x14ac:dyDescent="0.3">
      <c r="A8" s="1" t="s">
        <v>14</v>
      </c>
      <c r="B8" s="2">
        <v>31</v>
      </c>
      <c r="C8" s="2">
        <v>22</v>
      </c>
      <c r="D8" s="2"/>
      <c r="E8" s="2" t="s">
        <v>31</v>
      </c>
      <c r="F8" s="2">
        <f t="shared" si="0"/>
        <v>176</v>
      </c>
      <c r="G8" s="2">
        <f>(C8-4-D8)*8+4*6.5+D8*7</f>
        <v>170</v>
      </c>
      <c r="H8" s="2">
        <f t="shared" si="1"/>
        <v>158.4</v>
      </c>
      <c r="I8" s="2">
        <f t="shared" si="2"/>
        <v>154</v>
      </c>
      <c r="J8" s="2">
        <f t="shared" si="3"/>
        <v>132</v>
      </c>
      <c r="K8" s="2">
        <f t="shared" si="4"/>
        <v>110</v>
      </c>
      <c r="L8" s="3">
        <f t="shared" si="5"/>
        <v>105.6</v>
      </c>
    </row>
    <row r="9" spans="1:12" ht="18.75" x14ac:dyDescent="0.3">
      <c r="A9" s="4" t="s">
        <v>25</v>
      </c>
      <c r="B9" s="5">
        <f>B6+B7+B8</f>
        <v>90</v>
      </c>
      <c r="C9" s="5">
        <f t="shared" ref="C9:L9" si="6">C6+C7+C8</f>
        <v>62</v>
      </c>
      <c r="D9" s="5">
        <f t="shared" si="6"/>
        <v>1</v>
      </c>
      <c r="E9" s="5">
        <v>28</v>
      </c>
      <c r="F9" s="5">
        <f t="shared" si="6"/>
        <v>495</v>
      </c>
      <c r="G9" s="5">
        <f t="shared" si="6"/>
        <v>475.5</v>
      </c>
      <c r="H9" s="5">
        <f t="shared" si="6"/>
        <v>445.4</v>
      </c>
      <c r="I9" s="5">
        <f t="shared" si="6"/>
        <v>433</v>
      </c>
      <c r="J9" s="5">
        <f t="shared" si="6"/>
        <v>371</v>
      </c>
      <c r="K9" s="5">
        <f t="shared" si="6"/>
        <v>309</v>
      </c>
      <c r="L9" s="6">
        <f t="shared" si="6"/>
        <v>296.60000000000002</v>
      </c>
    </row>
    <row r="10" spans="1:12" ht="18.75" x14ac:dyDescent="0.3">
      <c r="A10" s="1" t="s">
        <v>15</v>
      </c>
      <c r="B10" s="2">
        <v>30</v>
      </c>
      <c r="C10" s="2">
        <v>21</v>
      </c>
      <c r="D10" s="2">
        <v>2</v>
      </c>
      <c r="E10" s="2" t="s">
        <v>31</v>
      </c>
      <c r="F10" s="2">
        <f t="shared" si="0"/>
        <v>166</v>
      </c>
      <c r="G10" s="2">
        <f>(C10-4-D10)*8+4*6.5+D10*7</f>
        <v>160</v>
      </c>
      <c r="H10" s="2">
        <f t="shared" si="1"/>
        <v>149.20000000000002</v>
      </c>
      <c r="I10" s="2">
        <f t="shared" si="2"/>
        <v>145</v>
      </c>
      <c r="J10" s="2">
        <f t="shared" si="3"/>
        <v>124</v>
      </c>
      <c r="K10" s="2">
        <f>(C10-D10)*5+D10*4</f>
        <v>103</v>
      </c>
      <c r="L10" s="3">
        <f t="shared" si="5"/>
        <v>98.8</v>
      </c>
    </row>
    <row r="11" spans="1:12" ht="18.75" x14ac:dyDescent="0.3">
      <c r="A11" s="1" t="s">
        <v>16</v>
      </c>
      <c r="B11" s="2">
        <v>31</v>
      </c>
      <c r="C11" s="2">
        <v>20</v>
      </c>
      <c r="D11" s="2">
        <v>1</v>
      </c>
      <c r="E11" s="2" t="s">
        <v>32</v>
      </c>
      <c r="F11" s="2">
        <f t="shared" si="0"/>
        <v>159</v>
      </c>
      <c r="G11" s="2">
        <f>(C11-4-D11)*8+4*6.5+D11*7</f>
        <v>153</v>
      </c>
      <c r="H11" s="2">
        <f t="shared" si="1"/>
        <v>143</v>
      </c>
      <c r="I11" s="2">
        <f t="shared" si="2"/>
        <v>139</v>
      </c>
      <c r="J11" s="2">
        <f t="shared" si="3"/>
        <v>119</v>
      </c>
      <c r="K11" s="2">
        <f t="shared" ref="K11:K12" si="7">(C11-D11)*5+D11*4</f>
        <v>99</v>
      </c>
      <c r="L11" s="3">
        <f t="shared" si="5"/>
        <v>95</v>
      </c>
    </row>
    <row r="12" spans="1:12" ht="18.75" x14ac:dyDescent="0.3">
      <c r="A12" s="1" t="s">
        <v>17</v>
      </c>
      <c r="B12" s="2">
        <v>30</v>
      </c>
      <c r="C12" s="2">
        <v>22</v>
      </c>
      <c r="D12" s="2"/>
      <c r="E12" s="2">
        <v>8</v>
      </c>
      <c r="F12" s="2">
        <f t="shared" si="0"/>
        <v>176</v>
      </c>
      <c r="G12" s="2">
        <f>(C12-4-D12)*8+4*6.5+D12*7</f>
        <v>170</v>
      </c>
      <c r="H12" s="2">
        <f t="shared" si="1"/>
        <v>158.4</v>
      </c>
      <c r="I12" s="2">
        <f t="shared" si="2"/>
        <v>154</v>
      </c>
      <c r="J12" s="2">
        <f t="shared" si="3"/>
        <v>132</v>
      </c>
      <c r="K12" s="2">
        <f t="shared" si="7"/>
        <v>110</v>
      </c>
      <c r="L12" s="3">
        <f t="shared" si="5"/>
        <v>105.6</v>
      </c>
    </row>
    <row r="13" spans="1:12" ht="18.75" x14ac:dyDescent="0.3">
      <c r="A13" s="4" t="s">
        <v>26</v>
      </c>
      <c r="B13" s="5">
        <f>B10+B11+B12</f>
        <v>91</v>
      </c>
      <c r="C13" s="5">
        <f t="shared" ref="C13:L13" si="8">C10+C11+C12</f>
        <v>63</v>
      </c>
      <c r="D13" s="5">
        <f t="shared" si="8"/>
        <v>3</v>
      </c>
      <c r="E13" s="5">
        <v>28</v>
      </c>
      <c r="F13" s="5">
        <f t="shared" si="8"/>
        <v>501</v>
      </c>
      <c r="G13" s="5">
        <f t="shared" si="8"/>
        <v>483</v>
      </c>
      <c r="H13" s="5">
        <f t="shared" si="8"/>
        <v>450.6</v>
      </c>
      <c r="I13" s="5">
        <f t="shared" si="8"/>
        <v>438</v>
      </c>
      <c r="J13" s="5">
        <f t="shared" si="8"/>
        <v>375</v>
      </c>
      <c r="K13" s="5">
        <f t="shared" si="8"/>
        <v>312</v>
      </c>
      <c r="L13" s="6">
        <f t="shared" si="8"/>
        <v>299.39999999999998</v>
      </c>
    </row>
    <row r="14" spans="1:12" ht="19.5" x14ac:dyDescent="0.35">
      <c r="A14" s="7" t="s">
        <v>29</v>
      </c>
      <c r="B14" s="8">
        <f>B9+B13</f>
        <v>181</v>
      </c>
      <c r="C14" s="8">
        <f t="shared" ref="C14:L14" si="9">C9+C13</f>
        <v>125</v>
      </c>
      <c r="D14" s="8">
        <f t="shared" si="9"/>
        <v>4</v>
      </c>
      <c r="E14" s="8">
        <f t="shared" si="9"/>
        <v>56</v>
      </c>
      <c r="F14" s="8">
        <f t="shared" si="9"/>
        <v>996</v>
      </c>
      <c r="G14" s="8">
        <f t="shared" si="9"/>
        <v>958.5</v>
      </c>
      <c r="H14" s="8">
        <f t="shared" si="9"/>
        <v>896</v>
      </c>
      <c r="I14" s="8">
        <f t="shared" si="9"/>
        <v>871</v>
      </c>
      <c r="J14" s="8">
        <f t="shared" si="9"/>
        <v>746</v>
      </c>
      <c r="K14" s="8">
        <f t="shared" si="9"/>
        <v>621</v>
      </c>
      <c r="L14" s="9">
        <f t="shared" si="9"/>
        <v>596</v>
      </c>
    </row>
    <row r="15" spans="1:12" ht="18.75" x14ac:dyDescent="0.3">
      <c r="A15" s="1" t="s">
        <v>18</v>
      </c>
      <c r="B15" s="2">
        <v>31</v>
      </c>
      <c r="C15" s="2">
        <v>22</v>
      </c>
      <c r="D15" s="2">
        <v>1</v>
      </c>
      <c r="E15" s="2" t="s">
        <v>31</v>
      </c>
      <c r="F15" s="2">
        <f t="shared" ref="F15:F21" si="10">(C15-D15)*8+D15*7</f>
        <v>175</v>
      </c>
      <c r="G15" s="2">
        <f t="shared" ref="G15:G17" si="11">(C15-4-D15)*8+4*6.5+D15*7</f>
        <v>169</v>
      </c>
      <c r="H15" s="2">
        <f t="shared" ref="H15:H21" si="12">(C15-D15)*7.2+D15*6.2</f>
        <v>157.4</v>
      </c>
      <c r="I15" s="2">
        <f t="shared" ref="I15:I21" si="13">(C15-D15)*7+D15*6</f>
        <v>153</v>
      </c>
      <c r="J15" s="2">
        <f t="shared" ref="J15:J21" si="14">(C15-D15)*6+D15*5</f>
        <v>131</v>
      </c>
      <c r="K15" s="2">
        <f t="shared" ref="K15:K21" si="15">(C15-D15)*5+D15*4</f>
        <v>109</v>
      </c>
      <c r="L15" s="3">
        <f t="shared" ref="L15:L21" si="16">(C15-D15)*4.8+D15*3.8</f>
        <v>104.6</v>
      </c>
    </row>
    <row r="16" spans="1:12" ht="18.75" x14ac:dyDescent="0.3">
      <c r="A16" s="1" t="s">
        <v>19</v>
      </c>
      <c r="B16" s="2">
        <v>31</v>
      </c>
      <c r="C16" s="2">
        <v>21</v>
      </c>
      <c r="D16" s="2"/>
      <c r="E16" s="2">
        <v>10</v>
      </c>
      <c r="F16" s="2">
        <f t="shared" si="10"/>
        <v>168</v>
      </c>
      <c r="G16" s="2">
        <f>(C16-4-D16)*8+4*6.5+D16*7</f>
        <v>162</v>
      </c>
      <c r="H16" s="2">
        <f t="shared" si="12"/>
        <v>151.20000000000002</v>
      </c>
      <c r="I16" s="2">
        <f t="shared" si="13"/>
        <v>147</v>
      </c>
      <c r="J16" s="2">
        <f t="shared" si="14"/>
        <v>126</v>
      </c>
      <c r="K16" s="2">
        <f t="shared" si="15"/>
        <v>105</v>
      </c>
      <c r="L16" s="3">
        <f t="shared" si="16"/>
        <v>100.8</v>
      </c>
    </row>
    <row r="17" spans="1:12" ht="18.75" x14ac:dyDescent="0.3">
      <c r="A17" s="1" t="s">
        <v>20</v>
      </c>
      <c r="B17" s="2">
        <v>30</v>
      </c>
      <c r="C17" s="2">
        <v>22</v>
      </c>
      <c r="D17" s="2"/>
      <c r="E17" s="2">
        <v>8</v>
      </c>
      <c r="F17" s="2">
        <f t="shared" si="10"/>
        <v>176</v>
      </c>
      <c r="G17" s="2">
        <f t="shared" si="11"/>
        <v>170</v>
      </c>
      <c r="H17" s="2">
        <f t="shared" si="12"/>
        <v>158.4</v>
      </c>
      <c r="I17" s="2">
        <f t="shared" si="13"/>
        <v>154</v>
      </c>
      <c r="J17" s="2">
        <f t="shared" si="14"/>
        <v>132</v>
      </c>
      <c r="K17" s="2">
        <f t="shared" si="15"/>
        <v>110</v>
      </c>
      <c r="L17" s="3">
        <f t="shared" si="16"/>
        <v>105.6</v>
      </c>
    </row>
    <row r="18" spans="1:12" ht="18.75" x14ac:dyDescent="0.3">
      <c r="A18" s="4" t="s">
        <v>27</v>
      </c>
      <c r="B18" s="5">
        <f>B15+B16+B17</f>
        <v>92</v>
      </c>
      <c r="C18" s="5">
        <f t="shared" ref="C18:L18" si="17">C15+C16+C17</f>
        <v>65</v>
      </c>
      <c r="D18" s="5">
        <f t="shared" si="17"/>
        <v>1</v>
      </c>
      <c r="E18" s="5">
        <v>27</v>
      </c>
      <c r="F18" s="5">
        <f t="shared" si="17"/>
        <v>519</v>
      </c>
      <c r="G18" s="5">
        <f t="shared" si="17"/>
        <v>501</v>
      </c>
      <c r="H18" s="5">
        <f t="shared" si="17"/>
        <v>467</v>
      </c>
      <c r="I18" s="5">
        <f t="shared" si="17"/>
        <v>454</v>
      </c>
      <c r="J18" s="5">
        <f t="shared" si="17"/>
        <v>389</v>
      </c>
      <c r="K18" s="5">
        <f t="shared" si="17"/>
        <v>324</v>
      </c>
      <c r="L18" s="6">
        <f t="shared" si="17"/>
        <v>311</v>
      </c>
    </row>
    <row r="19" spans="1:12" ht="18.75" x14ac:dyDescent="0.3">
      <c r="A19" s="1" t="s">
        <v>21</v>
      </c>
      <c r="B19" s="2">
        <v>31</v>
      </c>
      <c r="C19" s="2">
        <v>22</v>
      </c>
      <c r="D19" s="2"/>
      <c r="E19" s="2">
        <v>9</v>
      </c>
      <c r="F19" s="2">
        <f t="shared" si="10"/>
        <v>176</v>
      </c>
      <c r="G19" s="2">
        <f>(C19-5-D19)*8+5*6.5+D19*7</f>
        <v>168.5</v>
      </c>
      <c r="H19" s="2">
        <f t="shared" si="12"/>
        <v>158.4</v>
      </c>
      <c r="I19" s="2">
        <f t="shared" si="13"/>
        <v>154</v>
      </c>
      <c r="J19" s="2">
        <f t="shared" si="14"/>
        <v>132</v>
      </c>
      <c r="K19" s="2">
        <f t="shared" si="15"/>
        <v>110</v>
      </c>
      <c r="L19" s="3">
        <f t="shared" si="16"/>
        <v>105.6</v>
      </c>
    </row>
    <row r="20" spans="1:12" ht="18.75" x14ac:dyDescent="0.3">
      <c r="A20" s="1" t="s">
        <v>22</v>
      </c>
      <c r="B20" s="2">
        <v>30</v>
      </c>
      <c r="C20" s="2">
        <v>21</v>
      </c>
      <c r="D20" s="2">
        <v>1</v>
      </c>
      <c r="E20" s="2" t="s">
        <v>31</v>
      </c>
      <c r="F20" s="2">
        <f t="shared" si="10"/>
        <v>167</v>
      </c>
      <c r="G20" s="2">
        <f>(C20-4-D20)*8+4*6.5+D20*7</f>
        <v>161</v>
      </c>
      <c r="H20" s="2">
        <f t="shared" si="12"/>
        <v>150.19999999999999</v>
      </c>
      <c r="I20" s="2">
        <f t="shared" si="13"/>
        <v>146</v>
      </c>
      <c r="J20" s="2">
        <f t="shared" si="14"/>
        <v>125</v>
      </c>
      <c r="K20" s="2">
        <f t="shared" si="15"/>
        <v>104</v>
      </c>
      <c r="L20" s="3">
        <f t="shared" si="16"/>
        <v>99.8</v>
      </c>
    </row>
    <row r="21" spans="1:12" ht="18.75" x14ac:dyDescent="0.3">
      <c r="A21" s="1" t="s">
        <v>23</v>
      </c>
      <c r="B21" s="2">
        <v>31</v>
      </c>
      <c r="C21" s="2">
        <v>22</v>
      </c>
      <c r="D21" s="2">
        <v>2</v>
      </c>
      <c r="E21" s="2" t="s">
        <v>31</v>
      </c>
      <c r="F21" s="2">
        <f t="shared" si="10"/>
        <v>174</v>
      </c>
      <c r="G21" s="2">
        <f>(C21-3-D21)*8+3*6.5+D21*7</f>
        <v>169.5</v>
      </c>
      <c r="H21" s="2">
        <f t="shared" si="12"/>
        <v>156.4</v>
      </c>
      <c r="I21" s="2">
        <f t="shared" si="13"/>
        <v>152</v>
      </c>
      <c r="J21" s="2">
        <f t="shared" si="14"/>
        <v>130</v>
      </c>
      <c r="K21" s="2">
        <f t="shared" si="15"/>
        <v>108</v>
      </c>
      <c r="L21" s="3">
        <f t="shared" si="16"/>
        <v>103.6</v>
      </c>
    </row>
    <row r="22" spans="1:12" ht="18.75" x14ac:dyDescent="0.3">
      <c r="A22" s="4" t="s">
        <v>28</v>
      </c>
      <c r="B22" s="5">
        <f>B19+B20+B21</f>
        <v>92</v>
      </c>
      <c r="C22" s="5">
        <f t="shared" ref="C22:L22" si="18">C19+C20+C21</f>
        <v>65</v>
      </c>
      <c r="D22" s="5">
        <f t="shared" si="18"/>
        <v>3</v>
      </c>
      <c r="E22" s="5">
        <v>27</v>
      </c>
      <c r="F22" s="5">
        <f t="shared" si="18"/>
        <v>517</v>
      </c>
      <c r="G22" s="5">
        <f t="shared" si="18"/>
        <v>499</v>
      </c>
      <c r="H22" s="5">
        <f t="shared" si="18"/>
        <v>465</v>
      </c>
      <c r="I22" s="5">
        <f t="shared" si="18"/>
        <v>452</v>
      </c>
      <c r="J22" s="5">
        <f t="shared" si="18"/>
        <v>387</v>
      </c>
      <c r="K22" s="5">
        <f t="shared" si="18"/>
        <v>322</v>
      </c>
      <c r="L22" s="6">
        <f t="shared" si="18"/>
        <v>309</v>
      </c>
    </row>
    <row r="23" spans="1:12" ht="19.5" x14ac:dyDescent="0.35">
      <c r="A23" s="7" t="s">
        <v>30</v>
      </c>
      <c r="B23" s="8">
        <f>B18+B22</f>
        <v>184</v>
      </c>
      <c r="C23" s="8">
        <f t="shared" ref="C23:L23" si="19">C18+C22</f>
        <v>130</v>
      </c>
      <c r="D23" s="8">
        <f t="shared" si="19"/>
        <v>4</v>
      </c>
      <c r="E23" s="8">
        <f t="shared" si="19"/>
        <v>54</v>
      </c>
      <c r="F23" s="8">
        <f t="shared" si="19"/>
        <v>1036</v>
      </c>
      <c r="G23" s="8">
        <f t="shared" si="19"/>
        <v>1000</v>
      </c>
      <c r="H23" s="8">
        <f t="shared" si="19"/>
        <v>932</v>
      </c>
      <c r="I23" s="8">
        <f t="shared" si="19"/>
        <v>906</v>
      </c>
      <c r="J23" s="8">
        <f t="shared" si="19"/>
        <v>776</v>
      </c>
      <c r="K23" s="8">
        <f t="shared" si="19"/>
        <v>646</v>
      </c>
      <c r="L23" s="9">
        <f t="shared" si="19"/>
        <v>620</v>
      </c>
    </row>
    <row r="24" spans="1:12" ht="19.5" x14ac:dyDescent="0.35">
      <c r="A24" s="13" t="s">
        <v>24</v>
      </c>
      <c r="B24" s="14">
        <f>B14+B23</f>
        <v>365</v>
      </c>
      <c r="C24" s="14">
        <f t="shared" ref="C24:L24" si="20">C14+C23</f>
        <v>255</v>
      </c>
      <c r="D24" s="14">
        <f t="shared" si="20"/>
        <v>8</v>
      </c>
      <c r="E24" s="14">
        <f t="shared" si="20"/>
        <v>110</v>
      </c>
      <c r="F24" s="14">
        <f t="shared" si="20"/>
        <v>2032</v>
      </c>
      <c r="G24" s="14">
        <f t="shared" si="20"/>
        <v>1958.5</v>
      </c>
      <c r="H24" s="14">
        <f t="shared" si="20"/>
        <v>1828</v>
      </c>
      <c r="I24" s="14">
        <f t="shared" si="20"/>
        <v>1777</v>
      </c>
      <c r="J24" s="14">
        <f t="shared" si="20"/>
        <v>1522</v>
      </c>
      <c r="K24" s="14">
        <f t="shared" si="20"/>
        <v>1267</v>
      </c>
      <c r="L24" s="15">
        <f t="shared" si="20"/>
        <v>1216</v>
      </c>
    </row>
    <row r="25" spans="1:12" ht="17.25" x14ac:dyDescent="0.3">
      <c r="A25" s="16" t="s">
        <v>47</v>
      </c>
      <c r="B25" s="17"/>
      <c r="C25" s="17"/>
      <c r="D25" s="17"/>
      <c r="E25" s="17"/>
      <c r="F25" s="18">
        <f t="shared" ref="F25:L25" si="21">F24/12</f>
        <v>169.33333333333334</v>
      </c>
      <c r="G25" s="18">
        <f t="shared" si="21"/>
        <v>163.20833333333334</v>
      </c>
      <c r="H25" s="18">
        <f t="shared" si="21"/>
        <v>152.33333333333334</v>
      </c>
      <c r="I25" s="18">
        <f t="shared" si="21"/>
        <v>148.08333333333334</v>
      </c>
      <c r="J25" s="18">
        <f t="shared" si="21"/>
        <v>126.83333333333333</v>
      </c>
      <c r="K25" s="18">
        <f t="shared" si="21"/>
        <v>105.58333333333333</v>
      </c>
      <c r="L25" s="19">
        <f t="shared" si="21"/>
        <v>101.33333333333333</v>
      </c>
    </row>
    <row r="27" spans="1:12" ht="19.5" x14ac:dyDescent="0.35">
      <c r="A27" s="25" t="s">
        <v>48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x14ac:dyDescent="0.25">
      <c r="A28" s="21"/>
      <c r="B28" s="24" t="s">
        <v>0</v>
      </c>
      <c r="C28" s="24"/>
      <c r="D28" s="24"/>
      <c r="E28" s="24"/>
      <c r="F28" s="26" t="s">
        <v>45</v>
      </c>
      <c r="G28" s="27"/>
      <c r="H28" s="27"/>
      <c r="I28" s="27"/>
      <c r="J28" s="27"/>
      <c r="K28" s="27"/>
      <c r="L28" s="28"/>
    </row>
    <row r="29" spans="1:12" x14ac:dyDescent="0.25">
      <c r="A29" s="24"/>
      <c r="B29" s="23" t="s">
        <v>1</v>
      </c>
      <c r="C29" s="24" t="s">
        <v>2</v>
      </c>
      <c r="D29" s="24"/>
      <c r="E29" s="23" t="s">
        <v>5</v>
      </c>
      <c r="F29" s="23" t="s">
        <v>36</v>
      </c>
      <c r="G29" s="23" t="s">
        <v>39</v>
      </c>
      <c r="H29" s="23" t="s">
        <v>37</v>
      </c>
      <c r="I29" s="23" t="s">
        <v>40</v>
      </c>
      <c r="J29" s="23" t="s">
        <v>38</v>
      </c>
      <c r="K29" s="23" t="s">
        <v>41</v>
      </c>
      <c r="L29" s="23" t="s">
        <v>42</v>
      </c>
    </row>
    <row r="30" spans="1:12" ht="47.25" x14ac:dyDescent="0.25">
      <c r="A30" s="24"/>
      <c r="B30" s="23"/>
      <c r="C30" s="21" t="s">
        <v>3</v>
      </c>
      <c r="D30" s="20" t="s">
        <v>4</v>
      </c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12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12">
        <v>7</v>
      </c>
      <c r="H31" s="12">
        <v>8</v>
      </c>
      <c r="I31" s="12">
        <v>9</v>
      </c>
      <c r="J31" s="12">
        <v>10</v>
      </c>
      <c r="K31" s="12">
        <v>11</v>
      </c>
      <c r="L31" s="12">
        <v>12</v>
      </c>
    </row>
    <row r="32" spans="1:12" ht="18.75" x14ac:dyDescent="0.3">
      <c r="A32" s="1" t="s">
        <v>8</v>
      </c>
      <c r="B32" s="2">
        <v>31</v>
      </c>
      <c r="C32" s="2">
        <v>25</v>
      </c>
      <c r="D32" s="2">
        <v>1</v>
      </c>
      <c r="E32" s="2" t="s">
        <v>33</v>
      </c>
      <c r="F32" s="2">
        <f>(C32-D32-5)*7+D32*6+5*5</f>
        <v>164</v>
      </c>
      <c r="G32" s="2">
        <f>(C32-5-D32)*7+5*3.5+D32*6</f>
        <v>156.5</v>
      </c>
      <c r="H32" s="2">
        <f>(C32-D32)*6+D32*5</f>
        <v>149</v>
      </c>
      <c r="I32" s="2">
        <f>(C32-D32-5)*6+D32*5+5*5</f>
        <v>144</v>
      </c>
      <c r="J32" s="2">
        <f>(C32-D32)*5+D32*4</f>
        <v>124</v>
      </c>
      <c r="K32" s="2">
        <f>(C32-D32-5)*4+D32*3+5*5</f>
        <v>104</v>
      </c>
      <c r="L32" s="3">
        <f>(C32-D32)*4+D32*3</f>
        <v>99</v>
      </c>
    </row>
    <row r="33" spans="1:12" ht="18.75" x14ac:dyDescent="0.3">
      <c r="A33" s="1" t="s">
        <v>13</v>
      </c>
      <c r="B33" s="2">
        <v>28</v>
      </c>
      <c r="C33" s="2">
        <v>24</v>
      </c>
      <c r="D33" s="2"/>
      <c r="E33" s="2">
        <v>4</v>
      </c>
      <c r="F33" s="2">
        <f t="shared" ref="F33" si="22">(C33-D33-4)*7+D33*6+4*5</f>
        <v>160</v>
      </c>
      <c r="G33" s="2">
        <f t="shared" ref="G33:G38" si="23">(C33-4-D33)*7+4*3.5+D33*6</f>
        <v>154</v>
      </c>
      <c r="H33" s="2">
        <f t="shared" ref="H33:H38" si="24">(C33-D33)*6+D33*5</f>
        <v>144</v>
      </c>
      <c r="I33" s="2">
        <f t="shared" ref="I33:I38" si="25">(C33-D33-4)*6+D33*5+4*5</f>
        <v>140</v>
      </c>
      <c r="J33" s="2">
        <f t="shared" ref="J33:J38" si="26">(C33-D33)*5+D33*4</f>
        <v>120</v>
      </c>
      <c r="K33" s="2">
        <f t="shared" ref="K33" si="27">(C33-D33-4)*4+D33*3+4*5</f>
        <v>100</v>
      </c>
      <c r="L33" s="3">
        <f t="shared" ref="L33:L38" si="28">(C33-D33)*4+D33*3</f>
        <v>96</v>
      </c>
    </row>
    <row r="34" spans="1:12" ht="18.75" x14ac:dyDescent="0.3">
      <c r="A34" s="1" t="s">
        <v>14</v>
      </c>
      <c r="B34" s="2">
        <v>31</v>
      </c>
      <c r="C34" s="2">
        <v>26</v>
      </c>
      <c r="D34" s="2">
        <v>1</v>
      </c>
      <c r="E34" s="2" t="s">
        <v>35</v>
      </c>
      <c r="F34" s="2">
        <f>(C34-D34-4)*7+D34*6+4*5</f>
        <v>173</v>
      </c>
      <c r="G34" s="2">
        <f t="shared" si="23"/>
        <v>167</v>
      </c>
      <c r="H34" s="2">
        <f t="shared" si="24"/>
        <v>155</v>
      </c>
      <c r="I34" s="2">
        <f t="shared" si="25"/>
        <v>151</v>
      </c>
      <c r="J34" s="2">
        <f t="shared" si="26"/>
        <v>129</v>
      </c>
      <c r="K34" s="2">
        <f>(C34-D34-4)*4+D34*3+4*5</f>
        <v>107</v>
      </c>
      <c r="L34" s="3">
        <f t="shared" si="28"/>
        <v>103</v>
      </c>
    </row>
    <row r="35" spans="1:12" ht="18.75" x14ac:dyDescent="0.3">
      <c r="A35" s="4" t="s">
        <v>25</v>
      </c>
      <c r="B35" s="5">
        <f>B32+B33+B34</f>
        <v>90</v>
      </c>
      <c r="C35" s="5">
        <f t="shared" ref="C35:L35" si="29">C32+C33+C34</f>
        <v>75</v>
      </c>
      <c r="D35" s="5">
        <f t="shared" si="29"/>
        <v>2</v>
      </c>
      <c r="E35" s="5">
        <v>15</v>
      </c>
      <c r="F35" s="5">
        <f t="shared" si="29"/>
        <v>497</v>
      </c>
      <c r="G35" s="5">
        <f t="shared" si="29"/>
        <v>477.5</v>
      </c>
      <c r="H35" s="5">
        <f t="shared" si="29"/>
        <v>448</v>
      </c>
      <c r="I35" s="5">
        <f t="shared" si="29"/>
        <v>435</v>
      </c>
      <c r="J35" s="5">
        <f t="shared" si="29"/>
        <v>373</v>
      </c>
      <c r="K35" s="5">
        <f t="shared" si="29"/>
        <v>311</v>
      </c>
      <c r="L35" s="6">
        <f t="shared" si="29"/>
        <v>298</v>
      </c>
    </row>
    <row r="36" spans="1:12" ht="18.75" x14ac:dyDescent="0.3">
      <c r="A36" s="1" t="s">
        <v>15</v>
      </c>
      <c r="B36" s="2">
        <v>30</v>
      </c>
      <c r="C36" s="2">
        <v>25</v>
      </c>
      <c r="D36" s="2">
        <v>2</v>
      </c>
      <c r="E36" s="2" t="s">
        <v>35</v>
      </c>
      <c r="F36" s="2">
        <f t="shared" ref="F36:F38" si="30">(C36-D36-4)*7+D36*6+4*5</f>
        <v>165</v>
      </c>
      <c r="G36" s="2">
        <f t="shared" si="23"/>
        <v>159</v>
      </c>
      <c r="H36" s="2">
        <f t="shared" si="24"/>
        <v>148</v>
      </c>
      <c r="I36" s="2">
        <f t="shared" si="25"/>
        <v>144</v>
      </c>
      <c r="J36" s="2">
        <f t="shared" si="26"/>
        <v>123</v>
      </c>
      <c r="K36" s="2">
        <f>(C36-D36-4)*4+D36*3+4*5</f>
        <v>102</v>
      </c>
      <c r="L36" s="3">
        <f t="shared" si="28"/>
        <v>98</v>
      </c>
    </row>
    <row r="37" spans="1:12" ht="18.75" x14ac:dyDescent="0.3">
      <c r="A37" s="1" t="s">
        <v>16</v>
      </c>
      <c r="B37" s="2">
        <v>31</v>
      </c>
      <c r="C37" s="2">
        <v>24</v>
      </c>
      <c r="D37" s="2">
        <v>1</v>
      </c>
      <c r="E37" s="2" t="s">
        <v>49</v>
      </c>
      <c r="F37" s="2">
        <f>(C37-D37-4)*7+D37*6+4*5</f>
        <v>159</v>
      </c>
      <c r="G37" s="2">
        <f>(C37-4-D37)*7+4*3.5+D37*6</f>
        <v>153</v>
      </c>
      <c r="H37" s="2">
        <f t="shared" si="24"/>
        <v>143</v>
      </c>
      <c r="I37" s="2">
        <f>(C37-D37-4)*6+D37*5+4*5</f>
        <v>139</v>
      </c>
      <c r="J37" s="2">
        <f t="shared" si="26"/>
        <v>119</v>
      </c>
      <c r="K37" s="2">
        <f>(C37-D37-4)*4+D37*3+4*5</f>
        <v>99</v>
      </c>
      <c r="L37" s="3">
        <f t="shared" si="28"/>
        <v>95</v>
      </c>
    </row>
    <row r="38" spans="1:12" ht="18.75" x14ac:dyDescent="0.3">
      <c r="A38" s="1" t="s">
        <v>17</v>
      </c>
      <c r="B38" s="2">
        <v>30</v>
      </c>
      <c r="C38" s="2">
        <v>26</v>
      </c>
      <c r="D38" s="2"/>
      <c r="E38" s="2">
        <v>4</v>
      </c>
      <c r="F38" s="2">
        <f t="shared" si="30"/>
        <v>174</v>
      </c>
      <c r="G38" s="2">
        <f t="shared" si="23"/>
        <v>168</v>
      </c>
      <c r="H38" s="2">
        <f t="shared" si="24"/>
        <v>156</v>
      </c>
      <c r="I38" s="2">
        <f t="shared" si="25"/>
        <v>152</v>
      </c>
      <c r="J38" s="2">
        <f t="shared" si="26"/>
        <v>130</v>
      </c>
      <c r="K38" s="2">
        <f>(C38-D38-4)*4+D38*3+4*5</f>
        <v>108</v>
      </c>
      <c r="L38" s="3">
        <f t="shared" si="28"/>
        <v>104</v>
      </c>
    </row>
    <row r="39" spans="1:12" ht="18.75" x14ac:dyDescent="0.3">
      <c r="A39" s="4" t="s">
        <v>26</v>
      </c>
      <c r="B39" s="5">
        <f>B36+B37+B38</f>
        <v>91</v>
      </c>
      <c r="C39" s="5">
        <f t="shared" ref="C39:L39" si="31">C36+C37+C38</f>
        <v>75</v>
      </c>
      <c r="D39" s="5">
        <f t="shared" si="31"/>
        <v>3</v>
      </c>
      <c r="E39" s="5">
        <v>16</v>
      </c>
      <c r="F39" s="5">
        <f t="shared" si="31"/>
        <v>498</v>
      </c>
      <c r="G39" s="5">
        <f t="shared" si="31"/>
        <v>480</v>
      </c>
      <c r="H39" s="5">
        <f t="shared" si="31"/>
        <v>447</v>
      </c>
      <c r="I39" s="5">
        <f t="shared" si="31"/>
        <v>435</v>
      </c>
      <c r="J39" s="5">
        <f t="shared" si="31"/>
        <v>372</v>
      </c>
      <c r="K39" s="5">
        <f t="shared" si="31"/>
        <v>309</v>
      </c>
      <c r="L39" s="6">
        <f t="shared" si="31"/>
        <v>297</v>
      </c>
    </row>
    <row r="40" spans="1:12" ht="19.5" x14ac:dyDescent="0.35">
      <c r="A40" s="7" t="s">
        <v>29</v>
      </c>
      <c r="B40" s="8">
        <f>B35+B39</f>
        <v>181</v>
      </c>
      <c r="C40" s="8">
        <f t="shared" ref="C40:L40" si="32">C35+C39</f>
        <v>150</v>
      </c>
      <c r="D40" s="8">
        <f t="shared" si="32"/>
        <v>5</v>
      </c>
      <c r="E40" s="8">
        <f t="shared" si="32"/>
        <v>31</v>
      </c>
      <c r="F40" s="8">
        <f t="shared" si="32"/>
        <v>995</v>
      </c>
      <c r="G40" s="8">
        <f t="shared" si="32"/>
        <v>957.5</v>
      </c>
      <c r="H40" s="8">
        <f t="shared" si="32"/>
        <v>895</v>
      </c>
      <c r="I40" s="8">
        <f t="shared" si="32"/>
        <v>870</v>
      </c>
      <c r="J40" s="8">
        <f t="shared" si="32"/>
        <v>745</v>
      </c>
      <c r="K40" s="8">
        <f t="shared" si="32"/>
        <v>620</v>
      </c>
      <c r="L40" s="9">
        <f t="shared" si="32"/>
        <v>595</v>
      </c>
    </row>
    <row r="41" spans="1:12" ht="18.75" x14ac:dyDescent="0.3">
      <c r="A41" s="1" t="s">
        <v>18</v>
      </c>
      <c r="B41" s="2">
        <v>31</v>
      </c>
      <c r="C41" s="2">
        <v>26</v>
      </c>
      <c r="D41" s="2">
        <v>1</v>
      </c>
      <c r="E41" s="2" t="s">
        <v>35</v>
      </c>
      <c r="F41" s="2">
        <f t="shared" ref="F41:F47" si="33">(C41-D41-4)*7+D41*6+4*5</f>
        <v>173</v>
      </c>
      <c r="G41" s="2">
        <f t="shared" ref="G41:G47" si="34">(C41-4-D41)*7+4*3.5+D41*6</f>
        <v>167</v>
      </c>
      <c r="H41" s="2">
        <f t="shared" ref="H41:H46" si="35">(C41-D41)*6+D41*5</f>
        <v>155</v>
      </c>
      <c r="I41" s="2">
        <f t="shared" ref="I41:I47" si="36">(C41-D41-4)*6+D41*5+4*5</f>
        <v>151</v>
      </c>
      <c r="J41" s="2">
        <f t="shared" ref="J41:J47" si="37">(C41-D41)*5+D41*4</f>
        <v>129</v>
      </c>
      <c r="K41" s="2">
        <f>(C41-D41-4)*4+D41*3+4*5</f>
        <v>107</v>
      </c>
      <c r="L41" s="3">
        <f t="shared" ref="L41:L47" si="38">(C41-D41)*4+D41*3</f>
        <v>103</v>
      </c>
    </row>
    <row r="42" spans="1:12" ht="18.75" x14ac:dyDescent="0.3">
      <c r="A42" s="1" t="s">
        <v>19</v>
      </c>
      <c r="B42" s="2">
        <v>31</v>
      </c>
      <c r="C42" s="2">
        <v>26</v>
      </c>
      <c r="D42" s="2"/>
      <c r="E42" s="2">
        <v>5</v>
      </c>
      <c r="F42" s="2">
        <f>(C42-D42-5)*7+D42*6+5*5</f>
        <v>172</v>
      </c>
      <c r="G42" s="2">
        <f>(C42-5-D42)*7+5*3.5+D42*6</f>
        <v>164.5</v>
      </c>
      <c r="H42" s="2">
        <f t="shared" si="35"/>
        <v>156</v>
      </c>
      <c r="I42" s="2">
        <f>(C42-D42-5)*6+D42*5+5*5</f>
        <v>151</v>
      </c>
      <c r="J42" s="2">
        <f t="shared" si="37"/>
        <v>130</v>
      </c>
      <c r="K42" s="2">
        <f>(C42-D42-5)*4+D42*3+5*5</f>
        <v>109</v>
      </c>
      <c r="L42" s="3">
        <f t="shared" si="38"/>
        <v>104</v>
      </c>
    </row>
    <row r="43" spans="1:12" ht="18.75" x14ac:dyDescent="0.3">
      <c r="A43" s="1" t="s">
        <v>20</v>
      </c>
      <c r="B43" s="2">
        <v>30</v>
      </c>
      <c r="C43" s="2">
        <v>26</v>
      </c>
      <c r="D43" s="2"/>
      <c r="E43" s="2">
        <v>4</v>
      </c>
      <c r="F43" s="2">
        <f t="shared" si="33"/>
        <v>174</v>
      </c>
      <c r="G43" s="2">
        <f t="shared" si="34"/>
        <v>168</v>
      </c>
      <c r="H43" s="2">
        <f t="shared" si="35"/>
        <v>156</v>
      </c>
      <c r="I43" s="2">
        <f t="shared" si="36"/>
        <v>152</v>
      </c>
      <c r="J43" s="2">
        <f t="shared" si="37"/>
        <v>130</v>
      </c>
      <c r="K43" s="2">
        <f>(C43-D43-4)*4+D43*3+4*5</f>
        <v>108</v>
      </c>
      <c r="L43" s="3">
        <f t="shared" si="38"/>
        <v>104</v>
      </c>
    </row>
    <row r="44" spans="1:12" ht="18.75" x14ac:dyDescent="0.3">
      <c r="A44" s="4" t="s">
        <v>27</v>
      </c>
      <c r="B44" s="5">
        <f>B41+B42+B43</f>
        <v>92</v>
      </c>
      <c r="C44" s="5">
        <f t="shared" ref="C44:L44" si="39">C41+C42+C43</f>
        <v>78</v>
      </c>
      <c r="D44" s="5">
        <f t="shared" si="39"/>
        <v>1</v>
      </c>
      <c r="E44" s="5">
        <v>14</v>
      </c>
      <c r="F44" s="5">
        <f t="shared" si="39"/>
        <v>519</v>
      </c>
      <c r="G44" s="5">
        <f t="shared" si="39"/>
        <v>499.5</v>
      </c>
      <c r="H44" s="5">
        <f t="shared" si="39"/>
        <v>467</v>
      </c>
      <c r="I44" s="5">
        <f t="shared" si="39"/>
        <v>454</v>
      </c>
      <c r="J44" s="5">
        <f t="shared" si="39"/>
        <v>389</v>
      </c>
      <c r="K44" s="5">
        <f t="shared" si="39"/>
        <v>324</v>
      </c>
      <c r="L44" s="6">
        <f t="shared" si="39"/>
        <v>311</v>
      </c>
    </row>
    <row r="45" spans="1:12" ht="18.75" x14ac:dyDescent="0.3">
      <c r="A45" s="1" t="s">
        <v>21</v>
      </c>
      <c r="B45" s="2">
        <v>31</v>
      </c>
      <c r="C45" s="2">
        <v>27</v>
      </c>
      <c r="D45" s="2"/>
      <c r="E45" s="2">
        <v>4</v>
      </c>
      <c r="F45" s="2">
        <f>(C45-D45-5)*7+D45*6+5*5</f>
        <v>179</v>
      </c>
      <c r="G45" s="2">
        <f>(C45-5-D45)*7+5*3.5+D45*6</f>
        <v>171.5</v>
      </c>
      <c r="H45" s="2">
        <f t="shared" si="35"/>
        <v>162</v>
      </c>
      <c r="I45" s="2">
        <f>(C45-D45-5)*6+D45*5+5*5</f>
        <v>157</v>
      </c>
      <c r="J45" s="2">
        <f t="shared" si="37"/>
        <v>135</v>
      </c>
      <c r="K45" s="2">
        <f>(C45-D45-5)*4+D45*3+5*5</f>
        <v>113</v>
      </c>
      <c r="L45" s="3">
        <f t="shared" si="38"/>
        <v>108</v>
      </c>
    </row>
    <row r="46" spans="1:12" ht="18.75" x14ac:dyDescent="0.3">
      <c r="A46" s="1" t="s">
        <v>22</v>
      </c>
      <c r="B46" s="2">
        <v>30</v>
      </c>
      <c r="C46" s="2">
        <v>24</v>
      </c>
      <c r="D46" s="2">
        <v>1</v>
      </c>
      <c r="E46" s="2" t="s">
        <v>34</v>
      </c>
      <c r="F46" s="2">
        <f>(C46-D46-3)*7+D46*6+3*5</f>
        <v>161</v>
      </c>
      <c r="G46" s="2">
        <f>(C46-3-D46)*7+3*3.5+D46*6</f>
        <v>156.5</v>
      </c>
      <c r="H46" s="2">
        <f t="shared" si="35"/>
        <v>143</v>
      </c>
      <c r="I46" s="2">
        <f>(C46-D46-3)*6+D46*5+3*5</f>
        <v>140</v>
      </c>
      <c r="J46" s="2">
        <f t="shared" si="37"/>
        <v>119</v>
      </c>
      <c r="K46" s="2">
        <f>(C46-D46-3)*4+D46*3+3*5</f>
        <v>98</v>
      </c>
      <c r="L46" s="3">
        <f>(C46-D46)*4+D46*3</f>
        <v>95</v>
      </c>
    </row>
    <row r="47" spans="1:12" ht="18.75" x14ac:dyDescent="0.3">
      <c r="A47" s="1" t="s">
        <v>23</v>
      </c>
      <c r="B47" s="2">
        <v>31</v>
      </c>
      <c r="C47" s="2">
        <v>26</v>
      </c>
      <c r="D47" s="2">
        <v>2</v>
      </c>
      <c r="E47" s="2" t="s">
        <v>35</v>
      </c>
      <c r="F47" s="2">
        <f t="shared" si="33"/>
        <v>172</v>
      </c>
      <c r="G47" s="2">
        <f t="shared" si="34"/>
        <v>166</v>
      </c>
      <c r="H47" s="2">
        <f>(C47-D47)*6+D47*5</f>
        <v>154</v>
      </c>
      <c r="I47" s="2">
        <f t="shared" si="36"/>
        <v>150</v>
      </c>
      <c r="J47" s="2">
        <f t="shared" si="37"/>
        <v>128</v>
      </c>
      <c r="K47" s="2">
        <f>(C47-D47-4)*4+D47*3+4*5</f>
        <v>106</v>
      </c>
      <c r="L47" s="3">
        <f t="shared" si="38"/>
        <v>102</v>
      </c>
    </row>
    <row r="48" spans="1:12" ht="18.75" x14ac:dyDescent="0.3">
      <c r="A48" s="4" t="s">
        <v>28</v>
      </c>
      <c r="B48" s="5">
        <f>B45+B46+B47</f>
        <v>92</v>
      </c>
      <c r="C48" s="5">
        <f t="shared" ref="C48:L48" si="40">C45+C46+C47</f>
        <v>77</v>
      </c>
      <c r="D48" s="5">
        <f t="shared" si="40"/>
        <v>3</v>
      </c>
      <c r="E48" s="5">
        <v>15</v>
      </c>
      <c r="F48" s="5">
        <f t="shared" si="40"/>
        <v>512</v>
      </c>
      <c r="G48" s="5">
        <f t="shared" si="40"/>
        <v>494</v>
      </c>
      <c r="H48" s="5">
        <f t="shared" si="40"/>
        <v>459</v>
      </c>
      <c r="I48" s="5">
        <f t="shared" si="40"/>
        <v>447</v>
      </c>
      <c r="J48" s="5">
        <f t="shared" si="40"/>
        <v>382</v>
      </c>
      <c r="K48" s="5">
        <f t="shared" si="40"/>
        <v>317</v>
      </c>
      <c r="L48" s="6">
        <f t="shared" si="40"/>
        <v>305</v>
      </c>
    </row>
    <row r="49" spans="1:12" ht="19.5" x14ac:dyDescent="0.35">
      <c r="A49" s="7" t="s">
        <v>30</v>
      </c>
      <c r="B49" s="8">
        <f>B44+B48</f>
        <v>184</v>
      </c>
      <c r="C49" s="8">
        <f t="shared" ref="C49:L49" si="41">C44+C48</f>
        <v>155</v>
      </c>
      <c r="D49" s="8">
        <f t="shared" si="41"/>
        <v>4</v>
      </c>
      <c r="E49" s="8">
        <f t="shared" si="41"/>
        <v>29</v>
      </c>
      <c r="F49" s="8">
        <f t="shared" si="41"/>
        <v>1031</v>
      </c>
      <c r="G49" s="8">
        <f t="shared" si="41"/>
        <v>993.5</v>
      </c>
      <c r="H49" s="8">
        <f t="shared" si="41"/>
        <v>926</v>
      </c>
      <c r="I49" s="8">
        <f t="shared" si="41"/>
        <v>901</v>
      </c>
      <c r="J49" s="8">
        <f t="shared" si="41"/>
        <v>771</v>
      </c>
      <c r="K49" s="8">
        <f t="shared" si="41"/>
        <v>641</v>
      </c>
      <c r="L49" s="9">
        <f t="shared" si="41"/>
        <v>616</v>
      </c>
    </row>
    <row r="50" spans="1:12" ht="19.5" x14ac:dyDescent="0.35">
      <c r="A50" s="13" t="s">
        <v>24</v>
      </c>
      <c r="B50" s="14">
        <f>B40+B49</f>
        <v>365</v>
      </c>
      <c r="C50" s="14">
        <f t="shared" ref="C50:L50" si="42">C40+C49</f>
        <v>305</v>
      </c>
      <c r="D50" s="14">
        <f t="shared" si="42"/>
        <v>9</v>
      </c>
      <c r="E50" s="14" t="s">
        <v>50</v>
      </c>
      <c r="F50" s="14">
        <f t="shared" si="42"/>
        <v>2026</v>
      </c>
      <c r="G50" s="14">
        <f t="shared" si="42"/>
        <v>1951</v>
      </c>
      <c r="H50" s="14">
        <f t="shared" si="42"/>
        <v>1821</v>
      </c>
      <c r="I50" s="14">
        <f t="shared" si="42"/>
        <v>1771</v>
      </c>
      <c r="J50" s="14">
        <f t="shared" si="42"/>
        <v>1516</v>
      </c>
      <c r="K50" s="14">
        <f t="shared" si="42"/>
        <v>1261</v>
      </c>
      <c r="L50" s="15">
        <f t="shared" si="42"/>
        <v>1211</v>
      </c>
    </row>
    <row r="51" spans="1:12" ht="17.25" x14ac:dyDescent="0.3">
      <c r="A51" s="16" t="s">
        <v>47</v>
      </c>
      <c r="B51" s="17"/>
      <c r="C51" s="17"/>
      <c r="D51" s="17"/>
      <c r="E51" s="17"/>
      <c r="F51" s="18">
        <f t="shared" ref="F51:L51" si="43">F50/12</f>
        <v>168.83333333333334</v>
      </c>
      <c r="G51" s="18">
        <f t="shared" si="43"/>
        <v>162.58333333333334</v>
      </c>
      <c r="H51" s="18">
        <f t="shared" si="43"/>
        <v>151.75</v>
      </c>
      <c r="I51" s="18">
        <f t="shared" si="43"/>
        <v>147.58333333333334</v>
      </c>
      <c r="J51" s="18">
        <f t="shared" si="43"/>
        <v>126.33333333333333</v>
      </c>
      <c r="K51" s="18">
        <f t="shared" si="43"/>
        <v>105.08333333333333</v>
      </c>
      <c r="L51" s="19">
        <f t="shared" si="43"/>
        <v>100.91666666666667</v>
      </c>
    </row>
  </sheetData>
  <mergeCells count="28">
    <mergeCell ref="K29:K30"/>
    <mergeCell ref="L29:L30"/>
    <mergeCell ref="G29:G30"/>
    <mergeCell ref="I3:I4"/>
    <mergeCell ref="J3:J4"/>
    <mergeCell ref="K3:K4"/>
    <mergeCell ref="L3:L4"/>
    <mergeCell ref="A27:L27"/>
    <mergeCell ref="B28:E28"/>
    <mergeCell ref="F28:L28"/>
    <mergeCell ref="A29:A30"/>
    <mergeCell ref="B29:B30"/>
    <mergeCell ref="C29:D29"/>
    <mergeCell ref="E29:E30"/>
    <mergeCell ref="F29:F30"/>
    <mergeCell ref="H29:H30"/>
    <mergeCell ref="I29:I30"/>
    <mergeCell ref="J29:J30"/>
    <mergeCell ref="A1:L1"/>
    <mergeCell ref="B2:E2"/>
    <mergeCell ref="F2:L2"/>
    <mergeCell ref="A3:A4"/>
    <mergeCell ref="B3:B4"/>
    <mergeCell ref="C3:D3"/>
    <mergeCell ref="E3:E4"/>
    <mergeCell ref="F3:F4"/>
    <mergeCell ref="G3:G4"/>
    <mergeCell ref="H3:H4"/>
  </mergeCells>
  <printOptions gridLines="1"/>
  <pageMargins left="0.23622047244094491" right="0.23622047244094491" top="0.31496062992125984" bottom="0.2362204724409449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5-ти дневка</vt:lpstr>
      <vt:lpstr>6-ти дневка</vt:lpstr>
      <vt:lpstr>Лист1</vt:lpstr>
    </vt:vector>
  </TitlesOfParts>
  <Company>profobraz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SYNC</dc:creator>
  <cp:lastModifiedBy>Жуковская</cp:lastModifiedBy>
  <cp:lastPrinted>2015-12-23T13:51:15Z</cp:lastPrinted>
  <dcterms:created xsi:type="dcterms:W3CDTF">2013-11-29T09:27:25Z</dcterms:created>
  <dcterms:modified xsi:type="dcterms:W3CDTF">2016-01-21T11:14:16Z</dcterms:modified>
</cp:coreProperties>
</file>